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OI\OI NOVÝ ODBOR\VEŘEJNÉ ZAKÁZKY\2019\Přeložka a prodloužení vodovodu U Berkovky\PD\Přeložka a prodloužení vodovodu U Berkovky SOUPIS PRACÍ\"/>
    </mc:Choice>
  </mc:AlternateContent>
  <xr:revisionPtr revIDLastSave="0" documentId="8_{9880D68C-F4D6-47E3-8E2F-BC2D24FA6DDC}" xr6:coauthVersionLast="40" xr6:coauthVersionMax="40" xr10:uidLastSave="{00000000-0000-0000-0000-000000000000}"/>
  <bookViews>
    <workbookView xWindow="3030" yWindow="32760" windowWidth="12180" windowHeight="147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Položky!$A$1:$G$157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1" l="1"/>
  <c r="G7" i="1"/>
  <c r="D21" i="1"/>
  <c r="D20" i="1"/>
  <c r="D19" i="1"/>
  <c r="D18" i="1"/>
  <c r="D17" i="1"/>
  <c r="D16" i="1"/>
  <c r="D15" i="1"/>
  <c r="BE156" i="3"/>
  <c r="BD156" i="3"/>
  <c r="BC156" i="3"/>
  <c r="BB156" i="3"/>
  <c r="G156" i="3"/>
  <c r="BA156" i="3"/>
  <c r="BE155" i="3"/>
  <c r="BD155" i="3"/>
  <c r="BC155" i="3"/>
  <c r="BB155" i="3"/>
  <c r="G155" i="3"/>
  <c r="BA155" i="3" s="1"/>
  <c r="BE154" i="3"/>
  <c r="BE157" i="3" s="1"/>
  <c r="I13" i="2" s="1"/>
  <c r="BD154" i="3"/>
  <c r="BC154" i="3"/>
  <c r="BB154" i="3"/>
  <c r="BA154" i="3"/>
  <c r="G154" i="3"/>
  <c r="BE153" i="3"/>
  <c r="BD153" i="3"/>
  <c r="BC153" i="3"/>
  <c r="BC157" i="3" s="1"/>
  <c r="G13" i="2" s="1"/>
  <c r="BB153" i="3"/>
  <c r="G153" i="3"/>
  <c r="BA153" i="3" s="1"/>
  <c r="B13" i="2"/>
  <c r="A13" i="2"/>
  <c r="BD157" i="3"/>
  <c r="H13" i="2" s="1"/>
  <c r="BB157" i="3"/>
  <c r="F13" i="2" s="1"/>
  <c r="C157" i="3"/>
  <c r="BE150" i="3"/>
  <c r="BE151" i="3" s="1"/>
  <c r="I12" i="2" s="1"/>
  <c r="BD150" i="3"/>
  <c r="BD151" i="3"/>
  <c r="H12" i="2" s="1"/>
  <c r="BC150" i="3"/>
  <c r="BB150" i="3"/>
  <c r="BB151" i="3"/>
  <c r="F12" i="2"/>
  <c r="G150" i="3"/>
  <c r="B12" i="2"/>
  <c r="A12" i="2"/>
  <c r="BC151" i="3"/>
  <c r="G12" i="2" s="1"/>
  <c r="C151" i="3"/>
  <c r="BE147" i="3"/>
  <c r="BD147" i="3"/>
  <c r="BC147" i="3"/>
  <c r="BB147" i="3"/>
  <c r="G147" i="3"/>
  <c r="BA147" i="3" s="1"/>
  <c r="BE146" i="3"/>
  <c r="BD146" i="3"/>
  <c r="BC146" i="3"/>
  <c r="BB146" i="3"/>
  <c r="G146" i="3"/>
  <c r="BA146" i="3"/>
  <c r="BE145" i="3"/>
  <c r="BD145" i="3"/>
  <c r="BC145" i="3"/>
  <c r="BB145" i="3"/>
  <c r="G145" i="3"/>
  <c r="BA145" i="3" s="1"/>
  <c r="BE143" i="3"/>
  <c r="BE148" i="3" s="1"/>
  <c r="I11" i="2" s="1"/>
  <c r="BD143" i="3"/>
  <c r="BD148" i="3" s="1"/>
  <c r="H11" i="2" s="1"/>
  <c r="BC143" i="3"/>
  <c r="BC148" i="3" s="1"/>
  <c r="G11" i="2" s="1"/>
  <c r="BB143" i="3"/>
  <c r="BB148" i="3" s="1"/>
  <c r="F11" i="2" s="1"/>
  <c r="G143" i="3"/>
  <c r="G148" i="3" s="1"/>
  <c r="B11" i="2"/>
  <c r="A11" i="2"/>
  <c r="C148" i="3"/>
  <c r="BE140" i="3"/>
  <c r="BD140" i="3"/>
  <c r="BC140" i="3"/>
  <c r="BB140" i="3"/>
  <c r="G140" i="3"/>
  <c r="BA140" i="3" s="1"/>
  <c r="BE139" i="3"/>
  <c r="BD139" i="3"/>
  <c r="BC139" i="3"/>
  <c r="BB139" i="3"/>
  <c r="G139" i="3"/>
  <c r="BA139" i="3"/>
  <c r="BE138" i="3"/>
  <c r="BD138" i="3"/>
  <c r="BC138" i="3"/>
  <c r="BB138" i="3"/>
  <c r="G138" i="3"/>
  <c r="BA138" i="3" s="1"/>
  <c r="BE137" i="3"/>
  <c r="BD137" i="3"/>
  <c r="BC137" i="3"/>
  <c r="BB137" i="3"/>
  <c r="G137" i="3"/>
  <c r="BA137" i="3"/>
  <c r="BE136" i="3"/>
  <c r="BD136" i="3"/>
  <c r="BC136" i="3"/>
  <c r="BB136" i="3"/>
  <c r="G136" i="3"/>
  <c r="BA136" i="3" s="1"/>
  <c r="BE135" i="3"/>
  <c r="BD135" i="3"/>
  <c r="BC135" i="3"/>
  <c r="BB135" i="3"/>
  <c r="G135" i="3"/>
  <c r="BA135" i="3"/>
  <c r="BE134" i="3"/>
  <c r="BD134" i="3"/>
  <c r="BC134" i="3"/>
  <c r="BB134" i="3"/>
  <c r="G134" i="3"/>
  <c r="BA134" i="3" s="1"/>
  <c r="BE133" i="3"/>
  <c r="BD133" i="3"/>
  <c r="BC133" i="3"/>
  <c r="BB133" i="3"/>
  <c r="G133" i="3"/>
  <c r="BA133" i="3"/>
  <c r="BE132" i="3"/>
  <c r="BD132" i="3"/>
  <c r="BC132" i="3"/>
  <c r="BB132" i="3"/>
  <c r="G132" i="3"/>
  <c r="BA132" i="3" s="1"/>
  <c r="BE131" i="3"/>
  <c r="BD131" i="3"/>
  <c r="BC131" i="3"/>
  <c r="BB131" i="3"/>
  <c r="G131" i="3"/>
  <c r="BA131" i="3"/>
  <c r="BE130" i="3"/>
  <c r="BD130" i="3"/>
  <c r="BC130" i="3"/>
  <c r="BB130" i="3"/>
  <c r="G130" i="3"/>
  <c r="BA130" i="3" s="1"/>
  <c r="BE129" i="3"/>
  <c r="BD129" i="3"/>
  <c r="BC129" i="3"/>
  <c r="BB129" i="3"/>
  <c r="G129" i="3"/>
  <c r="BA129" i="3"/>
  <c r="BE128" i="3"/>
  <c r="BD128" i="3"/>
  <c r="BC128" i="3"/>
  <c r="BB128" i="3"/>
  <c r="G128" i="3"/>
  <c r="BA128" i="3" s="1"/>
  <c r="BE127" i="3"/>
  <c r="BD127" i="3"/>
  <c r="BC127" i="3"/>
  <c r="BB127" i="3"/>
  <c r="G127" i="3"/>
  <c r="BA127" i="3"/>
  <c r="BE126" i="3"/>
  <c r="BD126" i="3"/>
  <c r="BC126" i="3"/>
  <c r="BB126" i="3"/>
  <c r="G126" i="3"/>
  <c r="BA126" i="3" s="1"/>
  <c r="BE125" i="3"/>
  <c r="BD125" i="3"/>
  <c r="BC125" i="3"/>
  <c r="BB125" i="3"/>
  <c r="G125" i="3"/>
  <c r="BA125" i="3"/>
  <c r="BE124" i="3"/>
  <c r="BD124" i="3"/>
  <c r="BC124" i="3"/>
  <c r="BB124" i="3"/>
  <c r="G124" i="3"/>
  <c r="BA124" i="3" s="1"/>
  <c r="BE122" i="3"/>
  <c r="BD122" i="3"/>
  <c r="BC122" i="3"/>
  <c r="BB122" i="3"/>
  <c r="G122" i="3"/>
  <c r="BA122" i="3"/>
  <c r="BE121" i="3"/>
  <c r="BD121" i="3"/>
  <c r="BC121" i="3"/>
  <c r="BB121" i="3"/>
  <c r="G121" i="3"/>
  <c r="BA121" i="3" s="1"/>
  <c r="BE120" i="3"/>
  <c r="BD120" i="3"/>
  <c r="BC120" i="3"/>
  <c r="BB120" i="3"/>
  <c r="G120" i="3"/>
  <c r="BA120" i="3"/>
  <c r="BE119" i="3"/>
  <c r="BD119" i="3"/>
  <c r="BC119" i="3"/>
  <c r="BB119" i="3"/>
  <c r="G119" i="3"/>
  <c r="BA119" i="3" s="1"/>
  <c r="BE117" i="3"/>
  <c r="BD117" i="3"/>
  <c r="BC117" i="3"/>
  <c r="BB117" i="3"/>
  <c r="G117" i="3"/>
  <c r="BA117" i="3"/>
  <c r="BE116" i="3"/>
  <c r="BD116" i="3"/>
  <c r="BC116" i="3"/>
  <c r="BB116" i="3"/>
  <c r="G116" i="3"/>
  <c r="BA116" i="3" s="1"/>
  <c r="BE115" i="3"/>
  <c r="BD115" i="3"/>
  <c r="BC115" i="3"/>
  <c r="BB115" i="3"/>
  <c r="G115" i="3"/>
  <c r="BA115" i="3"/>
  <c r="BE114" i="3"/>
  <c r="BD114" i="3"/>
  <c r="BC114" i="3"/>
  <c r="BB114" i="3"/>
  <c r="G114" i="3"/>
  <c r="BA114" i="3" s="1"/>
  <c r="BE113" i="3"/>
  <c r="BD113" i="3"/>
  <c r="BC113" i="3"/>
  <c r="BB113" i="3"/>
  <c r="G113" i="3"/>
  <c r="BA113" i="3"/>
  <c r="BE112" i="3"/>
  <c r="BD112" i="3"/>
  <c r="BC112" i="3"/>
  <c r="BB112" i="3"/>
  <c r="G112" i="3"/>
  <c r="BA112" i="3" s="1"/>
  <c r="BE111" i="3"/>
  <c r="BD111" i="3"/>
  <c r="BC111" i="3"/>
  <c r="BB111" i="3"/>
  <c r="G111" i="3"/>
  <c r="BA111" i="3"/>
  <c r="BE110" i="3"/>
  <c r="BD110" i="3"/>
  <c r="BC110" i="3"/>
  <c r="BB110" i="3"/>
  <c r="G110" i="3"/>
  <c r="BA110" i="3" s="1"/>
  <c r="BE109" i="3"/>
  <c r="BD109" i="3"/>
  <c r="BC109" i="3"/>
  <c r="BB109" i="3"/>
  <c r="G109" i="3"/>
  <c r="BA109" i="3"/>
  <c r="BE105" i="3"/>
  <c r="BD105" i="3"/>
  <c r="BC105" i="3"/>
  <c r="BB105" i="3"/>
  <c r="BB141" i="3" s="1"/>
  <c r="F10" i="2" s="1"/>
  <c r="G105" i="3"/>
  <c r="BA105" i="3" s="1"/>
  <c r="BE104" i="3"/>
  <c r="BD104" i="3"/>
  <c r="BD141" i="3" s="1"/>
  <c r="H10" i="2" s="1"/>
  <c r="BC104" i="3"/>
  <c r="BB104" i="3"/>
  <c r="G104" i="3"/>
  <c r="BA104" i="3"/>
  <c r="BE100" i="3"/>
  <c r="BE141" i="3" s="1"/>
  <c r="I10" i="2" s="1"/>
  <c r="BD100" i="3"/>
  <c r="BC100" i="3"/>
  <c r="BC141" i="3" s="1"/>
  <c r="G10" i="2" s="1"/>
  <c r="BB100" i="3"/>
  <c r="G100" i="3"/>
  <c r="B10" i="2"/>
  <c r="A10" i="2"/>
  <c r="C141" i="3"/>
  <c r="BE97" i="3"/>
  <c r="BD97" i="3"/>
  <c r="BC97" i="3"/>
  <c r="BB97" i="3"/>
  <c r="G97" i="3"/>
  <c r="BA97" i="3"/>
  <c r="BE96" i="3"/>
  <c r="BD96" i="3"/>
  <c r="BC96" i="3"/>
  <c r="BB96" i="3"/>
  <c r="G96" i="3"/>
  <c r="BA96" i="3" s="1"/>
  <c r="BE95" i="3"/>
  <c r="BD95" i="3"/>
  <c r="BC95" i="3"/>
  <c r="BB95" i="3"/>
  <c r="G95" i="3"/>
  <c r="BA95" i="3"/>
  <c r="BE94" i="3"/>
  <c r="BD94" i="3"/>
  <c r="BC94" i="3"/>
  <c r="BB94" i="3"/>
  <c r="G94" i="3"/>
  <c r="BA94" i="3" s="1"/>
  <c r="BE92" i="3"/>
  <c r="BD92" i="3"/>
  <c r="BC92" i="3"/>
  <c r="BC98" i="3" s="1"/>
  <c r="G9" i="2" s="1"/>
  <c r="BB92" i="3"/>
  <c r="G92" i="3"/>
  <c r="BA92" i="3"/>
  <c r="BE90" i="3"/>
  <c r="BD90" i="3"/>
  <c r="BC90" i="3"/>
  <c r="BB90" i="3"/>
  <c r="G90" i="3"/>
  <c r="BA90" i="3" s="1"/>
  <c r="BE88" i="3"/>
  <c r="BD88" i="3"/>
  <c r="BD98" i="3"/>
  <c r="H9" i="2" s="1"/>
  <c r="BC88" i="3"/>
  <c r="BB88" i="3"/>
  <c r="BB98" i="3"/>
  <c r="F9" i="2" s="1"/>
  <c r="G88" i="3"/>
  <c r="BA88" i="3"/>
  <c r="B9" i="2"/>
  <c r="A9" i="2"/>
  <c r="BE98" i="3"/>
  <c r="I9" i="2" s="1"/>
  <c r="C98" i="3"/>
  <c r="BE85" i="3"/>
  <c r="BD85" i="3"/>
  <c r="BC85" i="3"/>
  <c r="BB85" i="3"/>
  <c r="G85" i="3"/>
  <c r="BA85" i="3" s="1"/>
  <c r="BE84" i="3"/>
  <c r="BD84" i="3"/>
  <c r="BC84" i="3"/>
  <c r="BB84" i="3"/>
  <c r="G84" i="3"/>
  <c r="BA84" i="3"/>
  <c r="BE83" i="3"/>
  <c r="BD83" i="3"/>
  <c r="BC83" i="3"/>
  <c r="BB83" i="3"/>
  <c r="G83" i="3"/>
  <c r="BA83" i="3" s="1"/>
  <c r="BE81" i="3"/>
  <c r="BD81" i="3"/>
  <c r="BC81" i="3"/>
  <c r="BB81" i="3"/>
  <c r="G81" i="3"/>
  <c r="BA81" i="3"/>
  <c r="BE79" i="3"/>
  <c r="BD79" i="3"/>
  <c r="BC79" i="3"/>
  <c r="BB79" i="3"/>
  <c r="G79" i="3"/>
  <c r="BA79" i="3" s="1"/>
  <c r="BE76" i="3"/>
  <c r="BD76" i="3"/>
  <c r="BC76" i="3"/>
  <c r="BB76" i="3"/>
  <c r="G76" i="3"/>
  <c r="BA76" i="3"/>
  <c r="BE71" i="3"/>
  <c r="BD71" i="3"/>
  <c r="BC71" i="3"/>
  <c r="BB71" i="3"/>
  <c r="G71" i="3"/>
  <c r="BA71" i="3" s="1"/>
  <c r="BE70" i="3"/>
  <c r="BD70" i="3"/>
  <c r="BC70" i="3"/>
  <c r="BB70" i="3"/>
  <c r="G70" i="3"/>
  <c r="G86" i="3" s="1"/>
  <c r="BA70" i="3"/>
  <c r="BE69" i="3"/>
  <c r="BE86" i="3" s="1"/>
  <c r="I8" i="2" s="1"/>
  <c r="BD69" i="3"/>
  <c r="BD86" i="3" s="1"/>
  <c r="H8" i="2" s="1"/>
  <c r="BC69" i="3"/>
  <c r="BC86" i="3" s="1"/>
  <c r="G8" i="2" s="1"/>
  <c r="BB69" i="3"/>
  <c r="BB86" i="3" s="1"/>
  <c r="F8" i="2" s="1"/>
  <c r="G69" i="3"/>
  <c r="BA69" i="3"/>
  <c r="B8" i="2"/>
  <c r="A8" i="2"/>
  <c r="C86" i="3"/>
  <c r="BE65" i="3"/>
  <c r="BD65" i="3"/>
  <c r="BC65" i="3"/>
  <c r="BB65" i="3"/>
  <c r="G65" i="3"/>
  <c r="BA65" i="3" s="1"/>
  <c r="BE64" i="3"/>
  <c r="BD64" i="3"/>
  <c r="BC64" i="3"/>
  <c r="BB64" i="3"/>
  <c r="BA64" i="3"/>
  <c r="G64" i="3"/>
  <c r="BE62" i="3"/>
  <c r="BD62" i="3"/>
  <c r="BC62" i="3"/>
  <c r="BB62" i="3"/>
  <c r="G62" i="3"/>
  <c r="BA62" i="3" s="1"/>
  <c r="BE59" i="3"/>
  <c r="BD59" i="3"/>
  <c r="BC59" i="3"/>
  <c r="BB59" i="3"/>
  <c r="BA59" i="3"/>
  <c r="G59" i="3"/>
  <c r="BE54" i="3"/>
  <c r="BD54" i="3"/>
  <c r="BC54" i="3"/>
  <c r="BB54" i="3"/>
  <c r="G54" i="3"/>
  <c r="BA54" i="3" s="1"/>
  <c r="BE52" i="3"/>
  <c r="BD52" i="3"/>
  <c r="BC52" i="3"/>
  <c r="BB52" i="3"/>
  <c r="BA52" i="3"/>
  <c r="G52" i="3"/>
  <c r="BE48" i="3"/>
  <c r="BD48" i="3"/>
  <c r="BC48" i="3"/>
  <c r="BB48" i="3"/>
  <c r="G48" i="3"/>
  <c r="BA48" i="3" s="1"/>
  <c r="BE46" i="3"/>
  <c r="BD46" i="3"/>
  <c r="BC46" i="3"/>
  <c r="BB46" i="3"/>
  <c r="BA46" i="3"/>
  <c r="G46" i="3"/>
  <c r="BE44" i="3"/>
  <c r="BD44" i="3"/>
  <c r="BC44" i="3"/>
  <c r="BB44" i="3"/>
  <c r="G44" i="3"/>
  <c r="BA44" i="3" s="1"/>
  <c r="BE42" i="3"/>
  <c r="BD42" i="3"/>
  <c r="BC42" i="3"/>
  <c r="BB42" i="3"/>
  <c r="BA42" i="3"/>
  <c r="G42" i="3"/>
  <c r="BE39" i="3"/>
  <c r="BD39" i="3"/>
  <c r="BC39" i="3"/>
  <c r="BB39" i="3"/>
  <c r="G39" i="3"/>
  <c r="BA39" i="3" s="1"/>
  <c r="BE37" i="3"/>
  <c r="BD37" i="3"/>
  <c r="BC37" i="3"/>
  <c r="BB37" i="3"/>
  <c r="BA37" i="3"/>
  <c r="G37" i="3"/>
  <c r="BE35" i="3"/>
  <c r="BD35" i="3"/>
  <c r="BC35" i="3"/>
  <c r="BB35" i="3"/>
  <c r="G35" i="3"/>
  <c r="BA35" i="3" s="1"/>
  <c r="BE33" i="3"/>
  <c r="BD33" i="3"/>
  <c r="BC33" i="3"/>
  <c r="BB33" i="3"/>
  <c r="BA33" i="3"/>
  <c r="G33" i="3"/>
  <c r="BE32" i="3"/>
  <c r="BD32" i="3"/>
  <c r="BC32" i="3"/>
  <c r="BB32" i="3"/>
  <c r="G32" i="3"/>
  <c r="BA32" i="3" s="1"/>
  <c r="BE30" i="3"/>
  <c r="BD30" i="3"/>
  <c r="BC30" i="3"/>
  <c r="BB30" i="3"/>
  <c r="BA30" i="3"/>
  <c r="G30" i="3"/>
  <c r="BE28" i="3"/>
  <c r="BD28" i="3"/>
  <c r="BC28" i="3"/>
  <c r="BB28" i="3"/>
  <c r="G28" i="3"/>
  <c r="BA28" i="3" s="1"/>
  <c r="BE26" i="3"/>
  <c r="BD26" i="3"/>
  <c r="BC26" i="3"/>
  <c r="BB26" i="3"/>
  <c r="BA26" i="3"/>
  <c r="G26" i="3"/>
  <c r="BE25" i="3"/>
  <c r="BD25" i="3"/>
  <c r="BC25" i="3"/>
  <c r="BB25" i="3"/>
  <c r="G25" i="3"/>
  <c r="BA25" i="3" s="1"/>
  <c r="BE23" i="3"/>
  <c r="BD23" i="3"/>
  <c r="BC23" i="3"/>
  <c r="BB23" i="3"/>
  <c r="BA23" i="3"/>
  <c r="G23" i="3"/>
  <c r="BE22" i="3"/>
  <c r="BD22" i="3"/>
  <c r="BC22" i="3"/>
  <c r="BB22" i="3"/>
  <c r="G22" i="3"/>
  <c r="BA22" i="3" s="1"/>
  <c r="BE17" i="3"/>
  <c r="BD17" i="3"/>
  <c r="BC17" i="3"/>
  <c r="BB17" i="3"/>
  <c r="BA17" i="3"/>
  <c r="G17" i="3"/>
  <c r="BE14" i="3"/>
  <c r="BD14" i="3"/>
  <c r="BC14" i="3"/>
  <c r="BB14" i="3"/>
  <c r="G14" i="3"/>
  <c r="BA14" i="3" s="1"/>
  <c r="BE12" i="3"/>
  <c r="BD12" i="3"/>
  <c r="BC12" i="3"/>
  <c r="BB12" i="3"/>
  <c r="BB67" i="3" s="1"/>
  <c r="F7" i="2" s="1"/>
  <c r="F14" i="2" s="1"/>
  <c r="C16" i="1" s="1"/>
  <c r="BA12" i="3"/>
  <c r="G12" i="3"/>
  <c r="BE10" i="3"/>
  <c r="BD10" i="3"/>
  <c r="BC10" i="3"/>
  <c r="BC67" i="3" s="1"/>
  <c r="G7" i="2" s="1"/>
  <c r="BB10" i="3"/>
  <c r="G10" i="3"/>
  <c r="BA10" i="3" s="1"/>
  <c r="BE8" i="3"/>
  <c r="BE67" i="3" s="1"/>
  <c r="I7" i="2" s="1"/>
  <c r="I14" i="2" s="1"/>
  <c r="C21" i="1" s="1"/>
  <c r="BD8" i="3"/>
  <c r="BC8" i="3"/>
  <c r="BB8" i="3"/>
  <c r="G8" i="3"/>
  <c r="BA8" i="3" s="1"/>
  <c r="BA67" i="3" s="1"/>
  <c r="E7" i="2" s="1"/>
  <c r="B7" i="2"/>
  <c r="A7" i="2"/>
  <c r="BD67" i="3"/>
  <c r="H7" i="2" s="1"/>
  <c r="C67" i="3"/>
  <c r="E4" i="3"/>
  <c r="C4" i="3"/>
  <c r="C3" i="3"/>
  <c r="C2" i="2"/>
  <c r="C1" i="2"/>
  <c r="C33" i="1"/>
  <c r="F33" i="1" s="1"/>
  <c r="C31" i="1"/>
  <c r="D2" i="1"/>
  <c r="C2" i="1"/>
  <c r="BA100" i="3"/>
  <c r="BA143" i="3"/>
  <c r="BA150" i="3"/>
  <c r="BA151" i="3"/>
  <c r="E12" i="2"/>
  <c r="G151" i="3"/>
  <c r="G67" i="3"/>
  <c r="H14" i="2" l="1"/>
  <c r="C17" i="1" s="1"/>
  <c r="BA157" i="3"/>
  <c r="E13" i="2" s="1"/>
  <c r="BA141" i="3"/>
  <c r="E10" i="2" s="1"/>
  <c r="BA148" i="3"/>
  <c r="E11" i="2" s="1"/>
  <c r="E14" i="2" s="1"/>
  <c r="G14" i="2"/>
  <c r="C18" i="1" s="1"/>
  <c r="BA86" i="3"/>
  <c r="E8" i="2" s="1"/>
  <c r="BA98" i="3"/>
  <c r="E9" i="2" s="1"/>
  <c r="G141" i="3"/>
  <c r="G157" i="3"/>
  <c r="G98" i="3"/>
  <c r="G19" i="2" l="1"/>
  <c r="I19" i="2" s="1"/>
  <c r="G26" i="2"/>
  <c r="I26" i="2" s="1"/>
  <c r="C15" i="1"/>
  <c r="C19" i="1" s="1"/>
  <c r="C22" i="1" s="1"/>
  <c r="G25" i="2"/>
  <c r="I25" i="2" s="1"/>
  <c r="G21" i="1" s="1"/>
  <c r="G24" i="2"/>
  <c r="I24" i="2" s="1"/>
  <c r="G20" i="1" s="1"/>
  <c r="G20" i="2"/>
  <c r="I20" i="2" s="1"/>
  <c r="G16" i="1" s="1"/>
  <c r="G23" i="2"/>
  <c r="I23" i="2" s="1"/>
  <c r="G19" i="1" s="1"/>
  <c r="G22" i="2"/>
  <c r="I22" i="2" s="1"/>
  <c r="G18" i="1" s="1"/>
  <c r="G21" i="2"/>
  <c r="I21" i="2" s="1"/>
  <c r="G17" i="1" s="1"/>
  <c r="H27" i="2" l="1"/>
  <c r="G23" i="1" s="1"/>
  <c r="G15" i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<sst xmlns="http://schemas.openxmlformats.org/spreadsheetml/2006/main" count="499" uniqueCount="328">
  <si>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</si>
  <si>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</si>
  <si>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</si>
  <si>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</si>
  <si>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</si>
  <si>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</si>
  <si>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</si>
  <si>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</si>
  <si>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</si>
  <si>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</si>
  <si>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</si>
  <si>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</si>
  <si>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</si>
  <si>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</si>
  <si>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</si>
  <si>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</si>
  <si>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</si>
  <si>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</si>
  <si>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</si>
  <si>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</si>
  <si>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</si>
  <si>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</si>
  <si>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</si>
  <si>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</si>
  <si>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</si>
  <si>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</si>
  <si>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</si>
  <si>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</si>
  <si>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</si>
  <si>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</si>
  <si>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</si>
  <si>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</si>
  <si>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</si>
  <si>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</si>
  <si>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</si>
  <si>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</si>
  <si>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</si>
  <si>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</si>
  <si>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</si>
  <si>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</si>
  <si>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</si>
  <si>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</si>
  <si>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</si>
  <si>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</si>
  <si>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</si>
  <si>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</si>
  <si>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</si>
  <si>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</si>
  <si>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</si>
  <si>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</si>
  <si>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</si>
  <si>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</si>
  <si>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</si>
  <si>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</si>
  <si>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</si>
  <si>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</si>
  <si>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</si>
  <si>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</si>
  <si>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</si>
  <si>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</si>
  <si>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</si>
  <si>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</si>
  <si>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</si>
  <si>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</si>
  <si>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</si>
  <si>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</si>
  <si>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</si>
  <si>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</si>
  <si>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</si>
  <si>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</si>
  <si>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</si>
  <si>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</si>
  <si>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</si>
  <si>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</si>
  <si>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</si>
  <si>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</si>
  <si>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119001400R00</t>
  </si>
  <si>
    <t>Dočasné zajištění potrubí při křížení</t>
  </si>
  <si>
    <t>m</t>
  </si>
  <si>
    <t>0,7*6</t>
  </si>
  <si>
    <t>119001421R00</t>
  </si>
  <si>
    <t xml:space="preserve">Dočasné zajištění kabelů - do počtu 3 kabelů </t>
  </si>
  <si>
    <t>0,7*4</t>
  </si>
  <si>
    <t>122861101R00</t>
  </si>
  <si>
    <t xml:space="preserve">Těžení jednotlivých balvanů hor. 6 a 7 </t>
  </si>
  <si>
    <t>m3</t>
  </si>
  <si>
    <t>3%:131,64*0,03</t>
  </si>
  <si>
    <t>130001101R00</t>
  </si>
  <si>
    <t xml:space="preserve">Příplatek za ztížené hloubení v blízkosti vedení </t>
  </si>
  <si>
    <t>kabely:1,0*0,7*1,37*4</t>
  </si>
  <si>
    <t>křížení potrubí:1,0*1,0*1,37*6</t>
  </si>
  <si>
    <t>132201212R00</t>
  </si>
  <si>
    <t xml:space="preserve">Hloubení rýh š.do 200 cm hor.3 do 1000m3,STROJNĚ </t>
  </si>
  <si>
    <t>Začátek provozního součtu</t>
  </si>
  <si>
    <t>řad 2:20,0*0,7*(1,37-0,4)+52,5*0,7*1,37+92,5*0,6*1,22</t>
  </si>
  <si>
    <t>Konec provozního součtu</t>
  </si>
  <si>
    <t>40%:131,64*0,40</t>
  </si>
  <si>
    <t>132201219R00</t>
  </si>
  <si>
    <t xml:space="preserve">Příplatek za lepivost - hloubení rýh 200cm v hor.3 </t>
  </si>
  <si>
    <t>132301212R00</t>
  </si>
  <si>
    <t xml:space="preserve">Hloubení rýh š.do 200 cm hor.4 do 1000 m3, STROJNĚ </t>
  </si>
  <si>
    <t>132301219R00</t>
  </si>
  <si>
    <t xml:space="preserve">Příplatek za lepivost - hloubení rýh 200cm v hor.4 </t>
  </si>
  <si>
    <t>132401211R00</t>
  </si>
  <si>
    <t xml:space="preserve">Hloubení rýh šířky do 200 cm v hor.5, STROJNĚ </t>
  </si>
  <si>
    <t>10%:131,64*0,10</t>
  </si>
  <si>
    <t>132501211R00</t>
  </si>
  <si>
    <t xml:space="preserve">Hloubení rýh šířky do 200 cm v hor.6, STROJNĚ </t>
  </si>
  <si>
    <t>151101101R00</t>
  </si>
  <si>
    <t xml:space="preserve">Pažení a rozepření stěn rýh - příložné - hl. do 2m </t>
  </si>
  <si>
    <t>m2</t>
  </si>
  <si>
    <t>72,5*1,37</t>
  </si>
  <si>
    <t>151101111R00</t>
  </si>
  <si>
    <t xml:space="preserve">Odstranění pažení stěn rýh - příložné - hl. do 2 m </t>
  </si>
  <si>
    <t>161101100R00</t>
  </si>
  <si>
    <t xml:space="preserve">Svislé přemístění výkopku  do 2,5 m </t>
  </si>
  <si>
    <t>30% z výkopů:(131,64+3,95)*0,3</t>
  </si>
  <si>
    <t>162701105R00</t>
  </si>
  <si>
    <t xml:space="preserve">Vodorovné přemístění výkopku z hor.1-4 do 10000 m </t>
  </si>
  <si>
    <t>zbývající výkopy hor 1-4:105,32-95,37</t>
  </si>
  <si>
    <t>162701109R00</t>
  </si>
  <si>
    <t>Příplatek k vod. přemístění hor.1-4 za další 1 km do 20 km</t>
  </si>
  <si>
    <t>10*9,95</t>
  </si>
  <si>
    <t>162701155R00</t>
  </si>
  <si>
    <t xml:space="preserve">Vodorovné přemístění výkopku z hor.5-7 do 10000 m </t>
  </si>
  <si>
    <t>hor. 5,6:26,33</t>
  </si>
  <si>
    <t>balvany:3,95</t>
  </si>
  <si>
    <t>162701159R00</t>
  </si>
  <si>
    <t>Příplatek k vod. přemístění hor.5-7 za další 1 km do 20 km</t>
  </si>
  <si>
    <t>10*30,28</t>
  </si>
  <si>
    <t>167101101R00</t>
  </si>
  <si>
    <t xml:space="preserve">Nakládání výkopku z hor.1-4 v množství do 100 m3 </t>
  </si>
  <si>
    <t>zbývající výkopy:9,95</t>
  </si>
  <si>
    <t>167101151R00</t>
  </si>
  <si>
    <t xml:space="preserve">Nakládání výkopku z hor.5-7 v množství do 100 m3 </t>
  </si>
  <si>
    <t>hor.5,6 , balvany:26,33+3,95</t>
  </si>
  <si>
    <t>171201201R00</t>
  </si>
  <si>
    <t xml:space="preserve">Uložení sypaniny na skládku </t>
  </si>
  <si>
    <t>zbývající výkopy hor 1-4:9,95</t>
  </si>
  <si>
    <t>výkopy hor.5,6:26,33</t>
  </si>
  <si>
    <t>171201211U00</t>
  </si>
  <si>
    <t xml:space="preserve">Skládkovné zemina </t>
  </si>
  <si>
    <t>t</t>
  </si>
  <si>
    <t>40,23*1,67</t>
  </si>
  <si>
    <t>174101101R00</t>
  </si>
  <si>
    <t xml:space="preserve">Zásyp jam, rýh, šachet se zhutněním </t>
  </si>
  <si>
    <t>výkopovou zeminou tř. 3-4:</t>
  </si>
  <si>
    <t>ve zpevněné komunikaci:20,0*0,7*0,62</t>
  </si>
  <si>
    <t>v nezpevněné komunikaci:52,5*0,7*1,03</t>
  </si>
  <si>
    <t>v terénu:92,5*0,6*0,88</t>
  </si>
  <si>
    <t>175101101R00</t>
  </si>
  <si>
    <t xml:space="preserve">Obsyp potrubí bez prohození sypaniny </t>
  </si>
  <si>
    <t>odpočty objemu potrubí:72,5*0,7*0,24-0,46</t>
  </si>
  <si>
    <t>92,5*0,6*0,24-0,59</t>
  </si>
  <si>
    <t>181101104R01</t>
  </si>
  <si>
    <t xml:space="preserve">Úprava pláně v zářezech, se zhutněním </t>
  </si>
  <si>
    <t>72,5*0,7+92,5*0,6</t>
  </si>
  <si>
    <t>181201104R00</t>
  </si>
  <si>
    <t xml:space="preserve">Úprava pláně v násypech , se zhutněním </t>
  </si>
  <si>
    <t>583414035</t>
  </si>
  <si>
    <t>Kamenivo drcené frakce  4/8</t>
  </si>
  <si>
    <t>obsypy:24,45*1,87</t>
  </si>
  <si>
    <t>45</t>
  </si>
  <si>
    <t>Podkladní a vedlejší konstrukce</t>
  </si>
  <si>
    <t>210220021R00</t>
  </si>
  <si>
    <t>210229001</t>
  </si>
  <si>
    <t xml:space="preserve">Zkouška funkčnosti vodiče, vč. protokolu o měření </t>
  </si>
  <si>
    <t>kpl</t>
  </si>
  <si>
    <t>451572211R00</t>
  </si>
  <si>
    <t xml:space="preserve">Lože pod potrubí z kameniva  4 - 8 mm </t>
  </si>
  <si>
    <t>72,0*0,7+92,5*0,6</t>
  </si>
  <si>
    <t>105,9*0,10</t>
  </si>
  <si>
    <t>452111162R00</t>
  </si>
  <si>
    <t xml:space="preserve">Osazení plastových podkladových desek </t>
  </si>
  <si>
    <t>kus</t>
  </si>
  <si>
    <t>šoupátková:5+5</t>
  </si>
  <si>
    <t>hydrantová:2</t>
  </si>
  <si>
    <t>452313141R00</t>
  </si>
  <si>
    <t xml:space="preserve">Bloky pro potrubí z betonu C 16/20 </t>
  </si>
  <si>
    <t>zabezpečovací bloky:0,5*0,5*0,5*6</t>
  </si>
  <si>
    <t>452351101R01</t>
  </si>
  <si>
    <t>Bednění desek nebo bloků pod potrubí vč. odbednění</t>
  </si>
  <si>
    <t>0,5*4*0,5*6</t>
  </si>
  <si>
    <t>460490004</t>
  </si>
  <si>
    <t xml:space="preserve">Folie výstražná z PVC bílá š.25 cm </t>
  </si>
  <si>
    <t>2860013</t>
  </si>
  <si>
    <t>Podkladová deska pro uliční poklop šoupátkový (recyklovaný plast)</t>
  </si>
  <si>
    <t>2860014</t>
  </si>
  <si>
    <t>Podkladová deska pro uliční poklop hydrantový (recyklovaný plast)</t>
  </si>
  <si>
    <t>5</t>
  </si>
  <si>
    <t>Komunikace</t>
  </si>
  <si>
    <t>566902112U00</t>
  </si>
  <si>
    <t xml:space="preserve">Vyspravení podkad překop štěrkodrť ŠDA 0-32 mm </t>
  </si>
  <si>
    <t>20,0*0,7*0,15</t>
  </si>
  <si>
    <t>566902113U00</t>
  </si>
  <si>
    <t xml:space="preserve">Vyspravení podkad překop štěrkodrť ŠDB 0-63 mm </t>
  </si>
  <si>
    <t>573111112R00</t>
  </si>
  <si>
    <t>Postřik živičný infiltrační 0,6 kg/m2 PI- E</t>
  </si>
  <si>
    <t>20,0*0,7</t>
  </si>
  <si>
    <t>573231110R00</t>
  </si>
  <si>
    <t>Postřik živičný spojovací  0,3 kg/m2 PS-E</t>
  </si>
  <si>
    <t>577131111R00</t>
  </si>
  <si>
    <t xml:space="preserve">Beton asfalt. ACO 11 obrusný, š. do 3 m, tl. 4 cm </t>
  </si>
  <si>
    <t>577161114R00</t>
  </si>
  <si>
    <t xml:space="preserve">Beton asfalt. ACO 16+  š. do 3 m, tl. 7 cm </t>
  </si>
  <si>
    <t>59911100</t>
  </si>
  <si>
    <t>Zálití spár  modifikovanou zálivkovou hmotou (pružná zálivka)</t>
  </si>
  <si>
    <t>8</t>
  </si>
  <si>
    <t>Trubní vedení</t>
  </si>
  <si>
    <t>857242121R00</t>
  </si>
  <si>
    <t xml:space="preserve">Montáž tvarovek litin. jednoos.přír. výkop DN 80 </t>
  </si>
  <si>
    <t>koleno:2</t>
  </si>
  <si>
    <t>dvoupřírubový kus:2</t>
  </si>
  <si>
    <t>spojka:1</t>
  </si>
  <si>
    <t>857244121R00</t>
  </si>
  <si>
    <t xml:space="preserve">Montáž tvarovek litin. odboč. přír. výkop DN 80 </t>
  </si>
  <si>
    <t>866243123R00</t>
  </si>
  <si>
    <t>Montáž tvarovek plastových DN 80 mm</t>
  </si>
  <si>
    <t>el.spojka:12</t>
  </si>
  <si>
    <t>lemový nákružek:10</t>
  </si>
  <si>
    <t>příruba:10</t>
  </si>
  <si>
    <t>871241121R00</t>
  </si>
  <si>
    <t xml:space="preserve">Montáž potrubí polyetylenového ve výkopu d 90 mm </t>
  </si>
  <si>
    <t>891181111R00</t>
  </si>
  <si>
    <t>891241111R00</t>
  </si>
  <si>
    <t xml:space="preserve">Montáž vodovodních šoupátek ve výkopu DN 80 </t>
  </si>
  <si>
    <t>891247111R00</t>
  </si>
  <si>
    <t xml:space="preserve">Montáž hydrantů podzemních DN 80 </t>
  </si>
  <si>
    <t>891259111R00</t>
  </si>
  <si>
    <t xml:space="preserve">Montáž navrtávacích pasů DN 90 </t>
  </si>
  <si>
    <t>892241111R00</t>
  </si>
  <si>
    <t xml:space="preserve">Tlaková zkouška vodovodního potrubí DN 80 </t>
  </si>
  <si>
    <t>892273111R00</t>
  </si>
  <si>
    <t>892273119</t>
  </si>
  <si>
    <t xml:space="preserve">Laboratorní rozbor vody </t>
  </si>
  <si>
    <t>899401112R00</t>
  </si>
  <si>
    <t xml:space="preserve">Osazení poklopů litinových šoupátkových </t>
  </si>
  <si>
    <t>5+5</t>
  </si>
  <si>
    <t>899401113R00</t>
  </si>
  <si>
    <t xml:space="preserve">Osazení poklopů litinových hydrantových </t>
  </si>
  <si>
    <t>899711110R00</t>
  </si>
  <si>
    <t xml:space="preserve">Orientační tabulky </t>
  </si>
  <si>
    <t>899900002</t>
  </si>
  <si>
    <t xml:space="preserve">Vypuštění  a napuštění vodovodu </t>
  </si>
  <si>
    <t>28614308</t>
  </si>
  <si>
    <t>Tlakové potrubí z PE 90x8,2 mm (DN 80 mm) ozn. PE 100 RC, SDR 11m PN 16 (návin)</t>
  </si>
  <si>
    <t>167,0*1,015</t>
  </si>
  <si>
    <t>28614420</t>
  </si>
  <si>
    <t>Elektrospojka z PE 100, d 90 mm, SDR 11</t>
  </si>
  <si>
    <t>28614421</t>
  </si>
  <si>
    <t>Lemový nákružek z PE 100, d 90 mm, DN 80 mm SDR 11</t>
  </si>
  <si>
    <t>28614422</t>
  </si>
  <si>
    <t>Příruba PP- ocel, d 90 , DN 80 mm, PN 16 k lemovému nákružku</t>
  </si>
  <si>
    <t>42200010</t>
  </si>
  <si>
    <t>Litinová odbočná přírubová tvarovka s přírubovou odbočkou DN 80/80 mm</t>
  </si>
  <si>
    <t>42200011</t>
  </si>
  <si>
    <t>Litinová hrdlová spojka redukovaná 57-74/84-106 mm spoj potrubí LT 65 mm a PE 90 mm</t>
  </si>
  <si>
    <t>42200012</t>
  </si>
  <si>
    <t>Litinové koleno přírubové  patkové 90°, DN 80 mm</t>
  </si>
  <si>
    <t>42200013</t>
  </si>
  <si>
    <t>Litinový dvoupřírubový kus DN 80 mm, L 200 mm</t>
  </si>
  <si>
    <t>42210003</t>
  </si>
  <si>
    <t>42210004</t>
  </si>
  <si>
    <t>Souprava zemní šoupátková teleskopická E2 1,3-1,8 m, DN 80 mm</t>
  </si>
  <si>
    <t>42210007</t>
  </si>
  <si>
    <t>Hydrant podzemní se samočinným vyprazdnováním DN 80 mm, krytí 1,00 m</t>
  </si>
  <si>
    <t>42210008</t>
  </si>
  <si>
    <t>Litinový celoobjímkový navrtávací pas na potrubí PE 90-1", SYSTEM ZAK</t>
  </si>
  <si>
    <t>42210009</t>
  </si>
  <si>
    <t>Litinové šoupátko DN 1" pro domovní přípojky PE 32 mm (ISO) - SYSTEM ZAK</t>
  </si>
  <si>
    <t>42210010</t>
  </si>
  <si>
    <t>Souprava zemní šoupátková DN 25 teleskopická 1,1-1,3 m, ( alt. 0,9-1,1 m)</t>
  </si>
  <si>
    <t>42210011</t>
  </si>
  <si>
    <t>Souprava zemní šoupátková DN 25 teleskopická 1,3-1,8 m</t>
  </si>
  <si>
    <t>42291352</t>
  </si>
  <si>
    <t>Poklop litinový  šoupátkový (těžký)</t>
  </si>
  <si>
    <t>42291353</t>
  </si>
  <si>
    <t>Poklop litinový  domovní šoupátko (těžký)</t>
  </si>
  <si>
    <t>42291452</t>
  </si>
  <si>
    <t>Poklop litinový - hydrantový (těžký)</t>
  </si>
  <si>
    <t>96</t>
  </si>
  <si>
    <t>Bourání konstrukcí</t>
  </si>
  <si>
    <t>113107530R00</t>
  </si>
  <si>
    <t xml:space="preserve">Odstranění podkladu pl. 50 m2,kam.drcené tl.30 cm </t>
  </si>
  <si>
    <t>113108310R00</t>
  </si>
  <si>
    <t xml:space="preserve">Odstranění podkladu pl.do 50 m2, živice tl. 10 cm </t>
  </si>
  <si>
    <t>919735113R00</t>
  </si>
  <si>
    <t xml:space="preserve">Řezání stávajícího živičného krytu tl. 10 - 15 cm </t>
  </si>
  <si>
    <t>969011121R00</t>
  </si>
  <si>
    <t xml:space="preserve">Vybourání vodovod., plynového vedení DN do 52 mm </t>
  </si>
  <si>
    <t>99</t>
  </si>
  <si>
    <t>Staveništní přesun hmot</t>
  </si>
  <si>
    <t>998276201R00</t>
  </si>
  <si>
    <t xml:space="preserve">Přesun hmot, trub.vedení plast. obsypaná kamenivem </t>
  </si>
  <si>
    <t>D96</t>
  </si>
  <si>
    <t>Přesuny suti a vybouraných hmot</t>
  </si>
  <si>
    <t>979082213R00</t>
  </si>
  <si>
    <t xml:space="preserve">Vodorovná doprava suti po suchu do 1 km </t>
  </si>
  <si>
    <t>979082219R00</t>
  </si>
  <si>
    <t>Příplatek za dopravu suti po suchu za další 1 km do 10 km</t>
  </si>
  <si>
    <t>979087212R00</t>
  </si>
  <si>
    <t xml:space="preserve">Nakládání suti na dopravní prostředky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</si>
  <si>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</si>
  <si>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</si>
  <si>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</si>
  <si>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</si>
  <si>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</si>
  <si>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</si>
  <si>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</si>
  <si>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</si>
  <si>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</si>
  <si>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</si>
  <si>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SO 02 -</t>
  </si>
  <si>
    <t>827.1</t>
  </si>
  <si>
    <t>5 str.</t>
  </si>
  <si>
    <t>Č.K., U Berkovky - přeložka a prodl.vodovodu</t>
  </si>
  <si>
    <t>Jiří Sváček - Videall Projekt, Č.Krumlov</t>
  </si>
  <si>
    <r>
      <t>Město Český Krumlov</t>
    </r>
    <r>
      <rPr>
        <sz val="10"/>
        <rFont val="Arial"/>
        <family val="2"/>
        <charset val="238"/>
      </rPr>
      <t>, (IČ 00245836)</t>
    </r>
  </si>
  <si>
    <t>Vodovod (prodloužení - PE90)</t>
  </si>
  <si>
    <t>Vytyčovací vodič identifikační CY 6 mm2, poplastovaný</t>
  </si>
  <si>
    <t>Montáž vodovodních šoupátek ve výkopu DN 40 (DN 32)</t>
  </si>
  <si>
    <t>Proplach a desinfekce vodovodního potrubí DN 125 (DN 80)</t>
  </si>
  <si>
    <t>dvoupřírubový kus:4</t>
  </si>
  <si>
    <t>5+7</t>
  </si>
  <si>
    <t>Litinové vodovodní šoupě  přírubové E2, DN 80 mm, PN 16 ( s prodlouženou životností)</t>
  </si>
  <si>
    <t xml:space="preserve">UPOZORNĚNÍ : stavebník požaduje ocenit dodávku a montáž předizolovaného potrubí PE 90 (SDR 11, PN 16). </t>
  </si>
  <si>
    <t>Cena bude uvedena pouze v této poznámce (tzn. nezahrnuta do celkového rozpočtu), a to za 1 mb.</t>
  </si>
  <si>
    <t>Výkaz výměr: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</si>
</sst>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30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9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 tint="-4.9989318521683403E-2"/>
        <bgColor indexed="64"/>
      </patternFill>
    </fill>
  </fills>
  <borders count="8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5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5" fillId="0" borderId="2" xfId="0" applyFont="1" applyBorder="1"/>
    <xf numFmtId="0" fontId="3" fillId="0" borderId="3" xfId="0" applyFont="1" applyBorder="1"/>
    <xf numFmtId="0" fontId="5" fillId="0" borderId="4" xfId="0" applyFont="1" applyBorder="1"/>
    <xf numFmtId="49" fontId="5" fillId="0" borderId="5" xfId="0" applyNumberFormat="1" applyFont="1" applyBorder="1"/>
    <xf numFmtId="49" fontId="5" fillId="0" borderId="4" xfId="0" applyNumberFormat="1" applyFont="1" applyBorder="1"/>
    <xf numFmtId="0" fontId="5" fillId="0" borderId="6" xfId="0" applyFont="1" applyBorder="1"/>
    <xf numFmtId="0" fontId="4" fillId="0" borderId="3" xfId="0" applyFont="1" applyBorder="1"/>
    <xf numFmtId="0" fontId="5" fillId="0" borderId="6" xfId="0" applyFont="1" applyFill="1" applyBorder="1"/>
    <xf numFmtId="0" fontId="0" fillId="0" borderId="0" xfId="0" applyFill="1"/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/>
    <xf numFmtId="0" fontId="5" fillId="0" borderId="6" xfId="0" applyNumberFormat="1" applyFont="1" applyBorder="1"/>
    <xf numFmtId="0" fontId="0" fillId="0" borderId="0" xfId="0" applyNumberFormat="1" applyBorder="1"/>
    <xf numFmtId="0" fontId="0" fillId="0" borderId="0" xfId="0" applyNumberFormat="1"/>
    <xf numFmtId="0" fontId="0" fillId="0" borderId="0" xfId="0" applyBorder="1"/>
    <xf numFmtId="0" fontId="5" fillId="0" borderId="6" xfId="0" applyFont="1" applyFill="1" applyBorder="1" applyAlignment="1"/>
    <xf numFmtId="0" fontId="1" fillId="0" borderId="0" xfId="0" applyFont="1" applyFill="1" applyBorder="1" applyAlignment="1"/>
    <xf numFmtId="0" fontId="5" fillId="0" borderId="6" xfId="0" applyFont="1" applyBorder="1" applyAlignment="1"/>
    <xf numFmtId="3" fontId="0" fillId="0" borderId="0" xfId="0" applyNumberFormat="1"/>
    <xf numFmtId="0" fontId="5" fillId="0" borderId="3" xfId="0" applyFont="1" applyBorder="1"/>
    <xf numFmtId="0" fontId="5" fillId="0" borderId="2" xfId="0" applyFont="1" applyBorder="1" applyAlignment="1">
      <alignment horizontal="left"/>
    </xf>
    <xf numFmtId="0" fontId="2" fillId="0" borderId="8" xfId="0" applyFont="1" applyBorder="1" applyAlignment="1">
      <alignment horizontal="centerContinuous" vertical="center"/>
    </xf>
    <xf numFmtId="0" fontId="7" fillId="0" borderId="9" xfId="0" applyFont="1" applyBorder="1" applyAlignment="1">
      <alignment horizontal="centerContinuous" vertical="center"/>
    </xf>
    <xf numFmtId="0" fontId="3" fillId="0" borderId="9" xfId="0" applyFont="1" applyBorder="1" applyAlignment="1">
      <alignment horizontal="centerContinuous" vertical="center"/>
    </xf>
    <xf numFmtId="0" fontId="3" fillId="0" borderId="10" xfId="0" applyFont="1" applyBorder="1" applyAlignment="1">
      <alignment horizontal="centerContinuous" vertical="center"/>
    </xf>
    <xf numFmtId="0" fontId="3" fillId="0" borderId="11" xfId="0" applyFont="1" applyBorder="1"/>
    <xf numFmtId="0" fontId="3" fillId="0" borderId="12" xfId="0" applyFont="1" applyBorder="1"/>
    <xf numFmtId="3" fontId="3" fillId="0" borderId="13" xfId="0" applyNumberFormat="1" applyFont="1" applyBorder="1"/>
    <xf numFmtId="0" fontId="3" fillId="0" borderId="14" xfId="0" applyFont="1" applyBorder="1"/>
    <xf numFmtId="3" fontId="3" fillId="0" borderId="15" xfId="0" applyNumberFormat="1" applyFont="1" applyBorder="1"/>
    <xf numFmtId="0" fontId="3" fillId="0" borderId="16" xfId="0" applyFont="1" applyBorder="1"/>
    <xf numFmtId="3" fontId="3" fillId="0" borderId="5" xfId="0" applyNumberFormat="1" applyFont="1" applyBorder="1"/>
    <xf numFmtId="0" fontId="3" fillId="0" borderId="4" xfId="0" applyFont="1" applyBorder="1"/>
    <xf numFmtId="0" fontId="3" fillId="0" borderId="17" xfId="0" applyFont="1" applyBorder="1"/>
    <xf numFmtId="0" fontId="3" fillId="0" borderId="12" xfId="0" applyFont="1" applyBorder="1" applyAlignment="1">
      <alignment shrinkToFit="1"/>
    </xf>
    <xf numFmtId="0" fontId="3" fillId="0" borderId="18" xfId="0" applyFont="1" applyBorder="1"/>
    <xf numFmtId="0" fontId="3" fillId="0" borderId="19" xfId="0" applyFont="1" applyBorder="1"/>
    <xf numFmtId="0" fontId="3" fillId="0" borderId="0" xfId="0" applyFont="1" applyBorder="1"/>
    <xf numFmtId="3" fontId="3" fillId="0" borderId="20" xfId="0" applyNumberFormat="1" applyFont="1" applyBorder="1"/>
    <xf numFmtId="0" fontId="3" fillId="0" borderId="21" xfId="0" applyFont="1" applyBorder="1"/>
    <xf numFmtId="3" fontId="3" fillId="0" borderId="22" xfId="0" applyNumberFormat="1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0" xfId="0" applyFont="1"/>
    <xf numFmtId="0" fontId="3" fillId="0" borderId="25" xfId="0" applyFont="1" applyBorder="1"/>
    <xf numFmtId="0" fontId="3" fillId="0" borderId="26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27" xfId="0" applyFont="1" applyBorder="1"/>
    <xf numFmtId="0" fontId="3" fillId="0" borderId="28" xfId="0" applyFont="1" applyBorder="1"/>
    <xf numFmtId="0" fontId="3" fillId="0" borderId="29" xfId="0" applyFont="1" applyBorder="1"/>
    <xf numFmtId="0" fontId="3" fillId="0" borderId="30" xfId="0" applyFont="1" applyBorder="1"/>
    <xf numFmtId="165" fontId="3" fillId="0" borderId="31" xfId="0" applyNumberFormat="1" applyFont="1" applyBorder="1" applyAlignment="1">
      <alignment horizontal="right"/>
    </xf>
    <xf numFmtId="0" fontId="3" fillId="0" borderId="31" xfId="0" applyFont="1" applyBorder="1"/>
    <xf numFmtId="0" fontId="3" fillId="0" borderId="5" xfId="0" applyFont="1" applyBorder="1"/>
    <xf numFmtId="165" fontId="3" fillId="0" borderId="4" xfId="0" applyNumberFormat="1" applyFont="1" applyBorder="1" applyAlignment="1">
      <alignment horizontal="right"/>
    </xf>
    <xf numFmtId="0" fontId="7" fillId="2" borderId="21" xfId="0" applyFont="1" applyFill="1" applyBorder="1"/>
    <xf numFmtId="0" fontId="7" fillId="2" borderId="22" xfId="0" applyFont="1" applyFill="1" applyBorder="1"/>
    <xf numFmtId="0" fontId="7" fillId="2" borderId="23" xfId="0" applyFont="1" applyFill="1" applyBorder="1"/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49" fontId="4" fillId="0" borderId="32" xfId="1" applyNumberFormat="1" applyFont="1" applyBorder="1"/>
    <xf numFmtId="49" fontId="3" fillId="0" borderId="32" xfId="1" applyNumberFormat="1" applyFont="1" applyBorder="1"/>
    <xf numFmtId="49" fontId="3" fillId="0" borderId="32" xfId="1" applyNumberFormat="1" applyFont="1" applyBorder="1" applyAlignment="1">
      <alignment horizontal="right"/>
    </xf>
    <xf numFmtId="0" fontId="3" fillId="0" borderId="33" xfId="0" applyNumberFormat="1" applyFont="1" applyBorder="1"/>
    <xf numFmtId="49" fontId="4" fillId="0" borderId="34" xfId="1" applyNumberFormat="1" applyFont="1" applyBorder="1"/>
    <xf numFmtId="49" fontId="3" fillId="0" borderId="34" xfId="1" applyNumberFormat="1" applyFont="1" applyBorder="1"/>
    <xf numFmtId="49" fontId="3" fillId="0" borderId="34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0" borderId="35" xfId="0" applyFont="1" applyBorder="1"/>
    <xf numFmtId="3" fontId="3" fillId="0" borderId="17" xfId="0" applyNumberFormat="1" applyFont="1" applyBorder="1" applyAlignment="1">
      <alignment horizontal="right"/>
    </xf>
    <xf numFmtId="165" fontId="3" fillId="0" borderId="6" xfId="0" applyNumberFormat="1" applyFont="1" applyBorder="1" applyAlignment="1">
      <alignment horizontal="right"/>
    </xf>
    <xf numFmtId="3" fontId="3" fillId="0" borderId="27" xfId="0" applyNumberFormat="1" applyFont="1" applyBorder="1" applyAlignment="1">
      <alignment horizontal="right"/>
    </xf>
    <xf numFmtId="4" fontId="3" fillId="0" borderId="12" xfId="0" applyNumberFormat="1" applyFont="1" applyBorder="1" applyAlignment="1">
      <alignment horizontal="right"/>
    </xf>
    <xf numFmtId="3" fontId="3" fillId="0" borderId="35" xfId="0" applyNumberFormat="1" applyFont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32" xfId="1" applyFont="1" applyBorder="1"/>
    <xf numFmtId="0" fontId="3" fillId="0" borderId="33" xfId="1" applyFont="1" applyBorder="1"/>
    <xf numFmtId="0" fontId="3" fillId="0" borderId="34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0" fontId="4" fillId="0" borderId="36" xfId="1" applyFont="1" applyBorder="1" applyAlignment="1">
      <alignment horizontal="center"/>
    </xf>
    <xf numFmtId="49" fontId="4" fillId="0" borderId="36" xfId="1" applyNumberFormat="1" applyFont="1" applyBorder="1" applyAlignment="1">
      <alignment horizontal="left"/>
    </xf>
    <xf numFmtId="0" fontId="4" fillId="0" borderId="37" xfId="1" applyFont="1" applyBorder="1"/>
    <xf numFmtId="0" fontId="3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right"/>
    </xf>
    <xf numFmtId="0" fontId="3" fillId="0" borderId="4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38" xfId="1" applyFont="1" applyBorder="1" applyAlignment="1">
      <alignment horizontal="center" vertical="top"/>
    </xf>
    <xf numFmtId="49" fontId="17" fillId="0" borderId="38" xfId="1" applyNumberFormat="1" applyFont="1" applyBorder="1" applyAlignment="1">
      <alignment horizontal="left" vertical="top"/>
    </xf>
    <xf numFmtId="0" fontId="17" fillId="0" borderId="38" xfId="1" applyFont="1" applyBorder="1" applyAlignment="1">
      <alignment vertical="top" wrapText="1"/>
    </xf>
    <xf numFmtId="49" fontId="17" fillId="0" borderId="38" xfId="1" applyNumberFormat="1" applyFont="1" applyBorder="1" applyAlignment="1">
      <alignment horizontal="center" shrinkToFit="1"/>
    </xf>
    <xf numFmtId="4" fontId="17" fillId="0" borderId="38" xfId="1" applyNumberFormat="1" applyFont="1" applyBorder="1" applyAlignment="1">
      <alignment horizontal="right"/>
    </xf>
    <xf numFmtId="4" fontId="17" fillId="0" borderId="38" xfId="1" applyNumberFormat="1" applyFont="1" applyBorder="1"/>
    <xf numFmtId="0" fontId="18" fillId="0" borderId="0" xfId="1" applyFont="1"/>
    <xf numFmtId="0" fontId="5" fillId="0" borderId="36" xfId="1" applyFont="1" applyBorder="1" applyAlignment="1">
      <alignment horizontal="center"/>
    </xf>
    <xf numFmtId="0" fontId="20" fillId="0" borderId="0" xfId="1" applyFont="1" applyAlignment="1">
      <alignment wrapText="1"/>
    </xf>
    <xf numFmtId="49" fontId="5" fillId="0" borderId="36" xfId="1" applyNumberFormat="1" applyFont="1" applyBorder="1" applyAlignment="1">
      <alignment horizontal="right"/>
    </xf>
    <xf numFmtId="4" fontId="21" fillId="3" borderId="39" xfId="1" applyNumberFormat="1" applyFont="1" applyFill="1" applyBorder="1" applyAlignment="1">
      <alignment horizontal="right" wrapText="1"/>
    </xf>
    <xf numFmtId="0" fontId="21" fillId="3" borderId="25" xfId="1" applyFont="1" applyFill="1" applyBorder="1" applyAlignment="1">
      <alignment horizontal="left" wrapText="1"/>
    </xf>
    <xf numFmtId="0" fontId="21" fillId="0" borderId="24" xfId="0" applyFont="1" applyBorder="1" applyAlignment="1">
      <alignment horizontal="right"/>
    </xf>
    <xf numFmtId="0" fontId="3" fillId="2" borderId="6" xfId="1" applyFont="1" applyFill="1" applyBorder="1" applyAlignment="1">
      <alignment horizontal="center"/>
    </xf>
    <xf numFmtId="49" fontId="23" fillId="2" borderId="6" xfId="1" applyNumberFormat="1" applyFont="1" applyFill="1" applyBorder="1" applyAlignment="1">
      <alignment horizontal="left"/>
    </xf>
    <xf numFmtId="0" fontId="23" fillId="2" borderId="37" xfId="1" applyFont="1" applyFill="1" applyBorder="1"/>
    <xf numFmtId="0" fontId="3" fillId="2" borderId="5" xfId="1" applyFont="1" applyFill="1" applyBorder="1" applyAlignment="1">
      <alignment horizontal="center"/>
    </xf>
    <xf numFmtId="4" fontId="3" fillId="2" borderId="5" xfId="1" applyNumberFormat="1" applyFont="1" applyFill="1" applyBorder="1" applyAlignment="1">
      <alignment horizontal="right"/>
    </xf>
    <xf numFmtId="4" fontId="3" fillId="2" borderId="4" xfId="1" applyNumberFormat="1" applyFont="1" applyFill="1" applyBorder="1" applyAlignment="1">
      <alignment horizontal="right"/>
    </xf>
    <xf numFmtId="4" fontId="4" fillId="2" borderId="6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4" fillId="0" borderId="0" xfId="1" applyFont="1" applyAlignment="1"/>
    <xf numFmtId="0" fontId="10" fillId="0" borderId="0" xfId="1" applyAlignment="1">
      <alignment horizontal="right"/>
    </xf>
    <xf numFmtId="0" fontId="25" fillId="0" borderId="0" xfId="1" applyFont="1" applyBorder="1"/>
    <xf numFmtId="3" fontId="25" fillId="0" borderId="0" xfId="1" applyNumberFormat="1" applyFont="1" applyBorder="1" applyAlignment="1">
      <alignment horizontal="right"/>
    </xf>
    <xf numFmtId="4" fontId="25" fillId="0" borderId="0" xfId="1" applyNumberFormat="1" applyFont="1" applyBorder="1"/>
    <xf numFmtId="0" fontId="24" fillId="0" borderId="0" xfId="1" applyFont="1" applyBorder="1" applyAlignment="1"/>
    <xf numFmtId="0" fontId="10" fillId="0" borderId="0" xfId="1" applyBorder="1" applyAlignment="1">
      <alignment horizontal="right"/>
    </xf>
    <xf numFmtId="4" fontId="19" fillId="3" borderId="39" xfId="1" applyNumberFormat="1" applyFont="1" applyFill="1" applyBorder="1" applyAlignment="1">
      <alignment horizontal="right" wrapText="1"/>
    </xf>
    <xf numFmtId="0" fontId="9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4" fillId="4" borderId="14" xfId="0" applyFont="1" applyFill="1" applyBorder="1" applyAlignment="1">
      <alignment horizontal="left"/>
    </xf>
    <xf numFmtId="0" fontId="5" fillId="4" borderId="16" xfId="0" applyFont="1" applyFill="1" applyBorder="1" applyAlignment="1">
      <alignment horizontal="centerContinuous"/>
    </xf>
    <xf numFmtId="49" fontId="6" fillId="4" borderId="15" xfId="0" applyNumberFormat="1" applyFont="1" applyFill="1" applyBorder="1" applyAlignment="1">
      <alignment horizontal="left"/>
    </xf>
    <xf numFmtId="49" fontId="5" fillId="4" borderId="16" xfId="0" applyNumberFormat="1" applyFont="1" applyFill="1" applyBorder="1" applyAlignment="1">
      <alignment horizontal="centerContinuous"/>
    </xf>
    <xf numFmtId="49" fontId="27" fillId="4" borderId="3" xfId="0" applyNumberFormat="1" applyFont="1" applyFill="1" applyBorder="1"/>
    <xf numFmtId="49" fontId="28" fillId="4" borderId="4" xfId="0" applyNumberFormat="1" applyFont="1" applyFill="1" applyBorder="1"/>
    <xf numFmtId="49" fontId="5" fillId="0" borderId="13" xfId="0" applyNumberFormat="1" applyFont="1" applyBorder="1" applyAlignment="1">
      <alignment horizontal="right"/>
    </xf>
    <xf numFmtId="0" fontId="5" fillId="0" borderId="40" xfId="0" applyFont="1" applyBorder="1" applyAlignment="1">
      <alignment horizontal="right"/>
    </xf>
    <xf numFmtId="49" fontId="5" fillId="0" borderId="40" xfId="0" applyNumberFormat="1" applyFont="1" applyBorder="1" applyAlignment="1">
      <alignment horizontal="right"/>
    </xf>
    <xf numFmtId="3" fontId="5" fillId="0" borderId="40" xfId="0" applyNumberFormat="1" applyFont="1" applyBorder="1" applyAlignment="1">
      <alignment horizontal="right"/>
    </xf>
    <xf numFmtId="0" fontId="5" fillId="0" borderId="41" xfId="0" applyNumberFormat="1" applyFont="1" applyBorder="1" applyAlignment="1">
      <alignment horizontal="right"/>
    </xf>
    <xf numFmtId="0" fontId="5" fillId="0" borderId="41" xfId="0" applyFont="1" applyBorder="1" applyAlignment="1">
      <alignment horizontal="right"/>
    </xf>
    <xf numFmtId="0" fontId="5" fillId="0" borderId="41" xfId="0" applyFont="1" applyFill="1" applyBorder="1" applyAlignment="1">
      <alignment horizontal="right"/>
    </xf>
    <xf numFmtId="0" fontId="26" fillId="0" borderId="35" xfId="0" applyFont="1" applyFill="1" applyBorder="1" applyAlignment="1">
      <alignment horizontal="right"/>
    </xf>
    <xf numFmtId="49" fontId="4" fillId="4" borderId="0" xfId="0" applyNumberFormat="1" applyFont="1" applyFill="1" applyBorder="1"/>
    <xf numFmtId="49" fontId="3" fillId="4" borderId="0" xfId="0" applyNumberFormat="1" applyFont="1" applyFill="1" applyBorder="1"/>
    <xf numFmtId="0" fontId="0" fillId="0" borderId="24" xfId="0" applyBorder="1"/>
    <xf numFmtId="49" fontId="3" fillId="0" borderId="24" xfId="0" applyNumberFormat="1" applyFont="1" applyBorder="1" applyAlignment="1">
      <alignment horizontal="left"/>
    </xf>
    <xf numFmtId="49" fontId="4" fillId="4" borderId="19" xfId="0" applyNumberFormat="1" applyFont="1" applyFill="1" applyBorder="1"/>
    <xf numFmtId="49" fontId="3" fillId="4" borderId="24" xfId="0" applyNumberFormat="1" applyFont="1" applyFill="1" applyBorder="1"/>
    <xf numFmtId="49" fontId="4" fillId="4" borderId="5" xfId="0" applyNumberFormat="1" applyFont="1" applyFill="1" applyBorder="1"/>
    <xf numFmtId="49" fontId="3" fillId="4" borderId="5" xfId="0" applyNumberFormat="1" applyFont="1" applyFill="1" applyBorder="1"/>
    <xf numFmtId="49" fontId="3" fillId="4" borderId="4" xfId="0" applyNumberFormat="1" applyFont="1" applyFill="1" applyBorder="1"/>
    <xf numFmtId="0" fontId="4" fillId="4" borderId="42" xfId="0" applyFont="1" applyFill="1" applyBorder="1" applyAlignment="1">
      <alignment horizontal="left"/>
    </xf>
    <xf numFmtId="0" fontId="3" fillId="4" borderId="43" xfId="0" applyFont="1" applyFill="1" applyBorder="1" applyAlignment="1">
      <alignment horizontal="left"/>
    </xf>
    <xf numFmtId="0" fontId="3" fillId="4" borderId="44" xfId="0" applyFont="1" applyFill="1" applyBorder="1" applyAlignment="1">
      <alignment horizontal="centerContinuous"/>
    </xf>
    <xf numFmtId="0" fontId="4" fillId="4" borderId="43" xfId="0" applyFont="1" applyFill="1" applyBorder="1" applyAlignment="1">
      <alignment horizontal="centerContinuous"/>
    </xf>
    <xf numFmtId="0" fontId="3" fillId="4" borderId="43" xfId="0" applyFont="1" applyFill="1" applyBorder="1" applyAlignment="1">
      <alignment horizontal="centerContinuous"/>
    </xf>
    <xf numFmtId="0" fontId="4" fillId="4" borderId="14" xfId="0" applyFont="1" applyFill="1" applyBorder="1"/>
    <xf numFmtId="0" fontId="4" fillId="4" borderId="15" xfId="0" applyFont="1" applyFill="1" applyBorder="1"/>
    <xf numFmtId="0" fontId="4" fillId="4" borderId="16" xfId="0" applyFont="1" applyFill="1" applyBorder="1"/>
    <xf numFmtId="0" fontId="4" fillId="4" borderId="45" xfId="0" applyFont="1" applyFill="1" applyBorder="1"/>
    <xf numFmtId="0" fontId="4" fillId="4" borderId="46" xfId="0" applyFont="1" applyFill="1" applyBorder="1"/>
    <xf numFmtId="49" fontId="4" fillId="4" borderId="42" xfId="0" applyNumberFormat="1" applyFont="1" applyFill="1" applyBorder="1" applyAlignment="1">
      <alignment horizontal="center"/>
    </xf>
    <xf numFmtId="0" fontId="4" fillId="4" borderId="43" xfId="0" applyFont="1" applyFill="1" applyBorder="1" applyAlignment="1">
      <alignment horizontal="center"/>
    </xf>
    <xf numFmtId="0" fontId="4" fillId="4" borderId="44" xfId="0" applyFont="1" applyFill="1" applyBorder="1" applyAlignment="1">
      <alignment horizontal="center"/>
    </xf>
    <xf numFmtId="0" fontId="4" fillId="4" borderId="47" xfId="0" applyFont="1" applyFill="1" applyBorder="1" applyAlignment="1">
      <alignment horizontal="center"/>
    </xf>
    <xf numFmtId="0" fontId="4" fillId="4" borderId="48" xfId="0" applyFont="1" applyFill="1" applyBorder="1" applyAlignment="1">
      <alignment horizontal="center"/>
    </xf>
    <xf numFmtId="0" fontId="4" fillId="4" borderId="49" xfId="0" applyFont="1" applyFill="1" applyBorder="1" applyAlignment="1">
      <alignment horizontal="center"/>
    </xf>
    <xf numFmtId="0" fontId="4" fillId="4" borderId="42" xfId="0" applyFont="1" applyFill="1" applyBorder="1"/>
    <xf numFmtId="0" fontId="4" fillId="4" borderId="43" xfId="0" applyFont="1" applyFill="1" applyBorder="1"/>
    <xf numFmtId="3" fontId="4" fillId="4" borderId="44" xfId="0" applyNumberFormat="1" applyFont="1" applyFill="1" applyBorder="1"/>
    <xf numFmtId="3" fontId="4" fillId="4" borderId="47" xfId="0" applyNumberFormat="1" applyFont="1" applyFill="1" applyBorder="1"/>
    <xf numFmtId="3" fontId="4" fillId="4" borderId="48" xfId="0" applyNumberFormat="1" applyFont="1" applyFill="1" applyBorder="1"/>
    <xf numFmtId="3" fontId="4" fillId="4" borderId="49" xfId="0" applyNumberFormat="1" applyFont="1" applyFill="1" applyBorder="1"/>
    <xf numFmtId="0" fontId="3" fillId="4" borderId="46" xfId="0" applyFont="1" applyFill="1" applyBorder="1"/>
    <xf numFmtId="0" fontId="4" fillId="4" borderId="50" xfId="0" applyFont="1" applyFill="1" applyBorder="1" applyAlignment="1">
      <alignment horizontal="right"/>
    </xf>
    <xf numFmtId="0" fontId="4" fillId="4" borderId="15" xfId="0" applyFont="1" applyFill="1" applyBorder="1" applyAlignment="1">
      <alignment horizontal="right"/>
    </xf>
    <xf numFmtId="0" fontId="4" fillId="4" borderId="16" xfId="0" applyFont="1" applyFill="1" applyBorder="1" applyAlignment="1">
      <alignment horizontal="center"/>
    </xf>
    <xf numFmtId="4" fontId="6" fillId="4" borderId="15" xfId="0" applyNumberFormat="1" applyFont="1" applyFill="1" applyBorder="1" applyAlignment="1">
      <alignment horizontal="right"/>
    </xf>
    <xf numFmtId="4" fontId="6" fillId="4" borderId="46" xfId="0" applyNumberFormat="1" applyFont="1" applyFill="1" applyBorder="1" applyAlignment="1">
      <alignment horizontal="right"/>
    </xf>
    <xf numFmtId="0" fontId="3" fillId="4" borderId="21" xfId="0" applyFont="1" applyFill="1" applyBorder="1"/>
    <xf numFmtId="0" fontId="4" fillId="4" borderId="22" xfId="0" applyFont="1" applyFill="1" applyBorder="1"/>
    <xf numFmtId="0" fontId="3" fillId="4" borderId="22" xfId="0" applyFont="1" applyFill="1" applyBorder="1"/>
    <xf numFmtId="4" fontId="3" fillId="4" borderId="51" xfId="0" applyNumberFormat="1" applyFont="1" applyFill="1" applyBorder="1"/>
    <xf numFmtId="4" fontId="3" fillId="4" borderId="21" xfId="0" applyNumberFormat="1" applyFont="1" applyFill="1" applyBorder="1"/>
    <xf numFmtId="4" fontId="3" fillId="4" borderId="22" xfId="0" applyNumberFormat="1" applyFont="1" applyFill="1" applyBorder="1"/>
    <xf numFmtId="49" fontId="5" fillId="0" borderId="52" xfId="0" applyNumberFormat="1" applyFont="1" applyBorder="1"/>
    <xf numFmtId="0" fontId="5" fillId="0" borderId="53" xfId="0" applyFont="1" applyBorder="1"/>
    <xf numFmtId="0" fontId="3" fillId="0" borderId="53" xfId="0" applyFont="1" applyBorder="1"/>
    <xf numFmtId="3" fontId="3" fillId="0" borderId="54" xfId="0" applyNumberFormat="1" applyFont="1" applyBorder="1"/>
    <xf numFmtId="3" fontId="3" fillId="0" borderId="55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9" fontId="5" fillId="0" borderId="58" xfId="0" applyNumberFormat="1" applyFont="1" applyBorder="1"/>
    <xf numFmtId="0" fontId="5" fillId="0" borderId="59" xfId="0" applyFont="1" applyBorder="1"/>
    <xf numFmtId="0" fontId="3" fillId="0" borderId="59" xfId="0" applyFont="1" applyBorder="1"/>
    <xf numFmtId="3" fontId="3" fillId="0" borderId="60" xfId="0" applyNumberFormat="1" applyFont="1" applyBorder="1"/>
    <xf numFmtId="3" fontId="3" fillId="0" borderId="61" xfId="0" applyNumberFormat="1" applyFont="1" applyBorder="1"/>
    <xf numFmtId="3" fontId="3" fillId="0" borderId="62" xfId="0" applyNumberFormat="1" applyFont="1" applyBorder="1"/>
    <xf numFmtId="3" fontId="3" fillId="0" borderId="63" xfId="0" applyNumberFormat="1" applyFont="1" applyBorder="1"/>
    <xf numFmtId="49" fontId="5" fillId="0" borderId="64" xfId="0" applyNumberFormat="1" applyFont="1" applyBorder="1"/>
    <xf numFmtId="0" fontId="5" fillId="0" borderId="65" xfId="0" applyFont="1" applyBorder="1"/>
    <xf numFmtId="0" fontId="3" fillId="0" borderId="65" xfId="0" applyFont="1" applyBorder="1"/>
    <xf numFmtId="3" fontId="3" fillId="0" borderId="66" xfId="0" applyNumberFormat="1" applyFont="1" applyBorder="1"/>
    <xf numFmtId="3" fontId="3" fillId="0" borderId="67" xfId="0" applyNumberFormat="1" applyFont="1" applyBorder="1"/>
    <xf numFmtId="3" fontId="3" fillId="0" borderId="68" xfId="0" applyNumberFormat="1" applyFont="1" applyBorder="1"/>
    <xf numFmtId="3" fontId="3" fillId="0" borderId="69" xfId="0" applyNumberFormat="1" applyFont="1" applyBorder="1"/>
    <xf numFmtId="49" fontId="5" fillId="4" borderId="6" xfId="1" applyNumberFormat="1" applyFont="1" applyFill="1" applyBorder="1"/>
    <xf numFmtId="0" fontId="5" fillId="4" borderId="4" xfId="1" applyFont="1" applyFill="1" applyBorder="1" applyAlignment="1">
      <alignment horizontal="center"/>
    </xf>
    <xf numFmtId="0" fontId="5" fillId="4" borderId="4" xfId="1" applyNumberFormat="1" applyFont="1" applyFill="1" applyBorder="1" applyAlignment="1">
      <alignment horizontal="center"/>
    </xf>
    <xf numFmtId="0" fontId="5" fillId="4" borderId="6" xfId="1" applyFont="1" applyFill="1" applyBorder="1" applyAlignment="1">
      <alignment horizontal="center"/>
    </xf>
    <xf numFmtId="0" fontId="29" fillId="0" borderId="0" xfId="0" applyFont="1" applyAlignment="1">
      <alignment horizontal="left" vertical="center"/>
    </xf>
    <xf numFmtId="0" fontId="26" fillId="0" borderId="6" xfId="0" applyFont="1" applyBorder="1" applyAlignment="1">
      <alignment horizontal="left"/>
    </xf>
    <xf numFmtId="0" fontId="26" fillId="0" borderId="37" xfId="0" applyFont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3" fillId="0" borderId="21" xfId="0" applyFont="1" applyBorder="1" applyAlignment="1">
      <alignment horizontal="center" shrinkToFit="1"/>
    </xf>
    <xf numFmtId="0" fontId="3" fillId="0" borderId="23" xfId="0" applyFont="1" applyBorder="1" applyAlignment="1">
      <alignment horizontal="center" shrinkToFit="1"/>
    </xf>
    <xf numFmtId="166" fontId="3" fillId="0" borderId="37" xfId="0" applyNumberFormat="1" applyFont="1" applyBorder="1" applyAlignment="1">
      <alignment horizontal="right" indent="2"/>
    </xf>
    <xf numFmtId="166" fontId="3" fillId="0" borderId="41" xfId="0" applyNumberFormat="1" applyFont="1" applyBorder="1" applyAlignment="1">
      <alignment horizontal="right" indent="2"/>
    </xf>
    <xf numFmtId="166" fontId="7" fillId="2" borderId="70" xfId="0" applyNumberFormat="1" applyFont="1" applyFill="1" applyBorder="1" applyAlignment="1">
      <alignment horizontal="right" indent="2"/>
    </xf>
    <xf numFmtId="166" fontId="7" fillId="2" borderId="51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71" xfId="1" applyFont="1" applyBorder="1" applyAlignment="1">
      <alignment horizontal="center"/>
    </xf>
    <xf numFmtId="0" fontId="3" fillId="0" borderId="72" xfId="1" applyFont="1" applyBorder="1" applyAlignment="1">
      <alignment horizontal="center"/>
    </xf>
    <xf numFmtId="0" fontId="3" fillId="0" borderId="73" xfId="1" applyFont="1" applyBorder="1" applyAlignment="1">
      <alignment horizontal="center"/>
    </xf>
    <xf numFmtId="0" fontId="3" fillId="0" borderId="74" xfId="1" applyFont="1" applyBorder="1" applyAlignment="1">
      <alignment horizontal="center"/>
    </xf>
    <xf numFmtId="0" fontId="3" fillId="0" borderId="75" xfId="1" applyFont="1" applyBorder="1" applyAlignment="1">
      <alignment horizontal="left"/>
    </xf>
    <xf numFmtId="0" fontId="3" fillId="0" borderId="34" xfId="1" applyFont="1" applyBorder="1" applyAlignment="1">
      <alignment horizontal="left"/>
    </xf>
    <xf numFmtId="0" fontId="3" fillId="0" borderId="76" xfId="1" applyFont="1" applyBorder="1" applyAlignment="1">
      <alignment horizontal="left"/>
    </xf>
    <xf numFmtId="3" fontId="4" fillId="4" borderId="22" xfId="0" applyNumberFormat="1" applyFont="1" applyFill="1" applyBorder="1" applyAlignment="1">
      <alignment horizontal="right"/>
    </xf>
    <xf numFmtId="3" fontId="4" fillId="4" borderId="51" xfId="0" applyNumberFormat="1" applyFont="1" applyFill="1" applyBorder="1" applyAlignment="1">
      <alignment horizontal="right"/>
    </xf>
    <xf numFmtId="0" fontId="5" fillId="0" borderId="79" xfId="1" applyFont="1" applyBorder="1" applyAlignment="1">
      <alignment horizontal="left"/>
    </xf>
    <xf numFmtId="0" fontId="5" fillId="0" borderId="32" xfId="1" applyFont="1" applyBorder="1" applyAlignment="1">
      <alignment horizontal="left"/>
    </xf>
    <xf numFmtId="49" fontId="21" fillId="3" borderId="77" xfId="1" applyNumberFormat="1" applyFont="1" applyFill="1" applyBorder="1" applyAlignment="1">
      <alignment horizontal="left" wrapText="1"/>
    </xf>
    <xf numFmtId="49" fontId="22" fillId="0" borderId="78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73" xfId="1" applyNumberFormat="1" applyFont="1" applyBorder="1" applyAlignment="1">
      <alignment horizontal="center"/>
    </xf>
    <xf numFmtId="0" fontId="3" fillId="0" borderId="75" xfId="1" applyFont="1" applyBorder="1" applyAlignment="1">
      <alignment horizontal="center" shrinkToFit="1"/>
    </xf>
    <xf numFmtId="0" fontId="3" fillId="0" borderId="34" xfId="1" applyFont="1" applyBorder="1" applyAlignment="1">
      <alignment horizontal="center" shrinkToFit="1"/>
    </xf>
    <xf numFmtId="0" fontId="3" fillId="0" borderId="76" xfId="1" applyFont="1" applyBorder="1" applyAlignment="1">
      <alignment horizontal="center" shrinkToFit="1"/>
    </xf>
    <xf numFmtId="49" fontId="19" fillId="3" borderId="77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B1" sqref="B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139" t="s">
        <v>1</v>
      </c>
      <c r="B2" s="140"/>
      <c r="C2" s="141">
        <f>Rekapitulace!H1</f>
        <v>0</v>
      </c>
      <c r="D2" s="141">
        <f>Rekapitulace!G2</f>
        <v>0</v>
      </c>
      <c r="E2" s="142"/>
      <c r="F2" s="3" t="s">
        <v>2</v>
      </c>
      <c r="G2" s="145" t="s">
        <v>313</v>
      </c>
    </row>
    <row r="3" spans="1:57" ht="3" hidden="1" customHeight="1" x14ac:dyDescent="0.2">
      <c r="A3" s="4"/>
      <c r="B3" s="5"/>
      <c r="C3" s="6"/>
      <c r="D3" s="6"/>
      <c r="E3" s="7"/>
      <c r="F3" s="8"/>
      <c r="G3" s="146"/>
    </row>
    <row r="4" spans="1:57" ht="12" customHeight="1" x14ac:dyDescent="0.2">
      <c r="A4" s="9" t="s">
        <v>3</v>
      </c>
      <c r="B4" s="5"/>
      <c r="C4" s="6" t="s">
        <v>4</v>
      </c>
      <c r="D4" s="6"/>
      <c r="E4" s="7"/>
      <c r="F4" s="8" t="s">
        <v>5</v>
      </c>
      <c r="G4" s="147"/>
    </row>
    <row r="5" spans="1:57" ht="17.100000000000001" customHeight="1" x14ac:dyDescent="0.25">
      <c r="A5" s="143" t="s">
        <v>312</v>
      </c>
      <c r="B5" s="144"/>
      <c r="C5" s="159" t="s">
        <v>318</v>
      </c>
      <c r="D5" s="160"/>
      <c r="E5" s="161"/>
      <c r="F5" s="8" t="s">
        <v>7</v>
      </c>
      <c r="G5" s="146"/>
    </row>
    <row r="6" spans="1:57" ht="12.95" customHeight="1" x14ac:dyDescent="0.2">
      <c r="A6" s="9" t="s">
        <v>8</v>
      </c>
      <c r="B6" s="5"/>
      <c r="C6" s="6" t="s">
        <v>9</v>
      </c>
      <c r="D6" s="6"/>
      <c r="E6" s="7"/>
      <c r="F6" s="10" t="s">
        <v>10</v>
      </c>
      <c r="G6" s="148">
        <v>0</v>
      </c>
      <c r="O6" s="11"/>
    </row>
    <row r="7" spans="1:57" ht="18" customHeight="1" x14ac:dyDescent="0.2">
      <c r="A7" s="157"/>
      <c r="B7" s="158"/>
      <c r="C7" s="153" t="s">
        <v>315</v>
      </c>
      <c r="D7" s="154"/>
      <c r="E7" s="154"/>
      <c r="F7" s="12" t="s">
        <v>11</v>
      </c>
      <c r="G7" s="148">
        <f>IF(PocetMJ=0,,ROUND((F30+F32)/PocetMJ,1))</f>
        <v>0</v>
      </c>
    </row>
    <row r="8" spans="1:57" x14ac:dyDescent="0.2">
      <c r="A8" s="13" t="s">
        <v>12</v>
      </c>
      <c r="B8" s="8"/>
      <c r="C8" s="222" t="s">
        <v>316</v>
      </c>
      <c r="D8" s="222"/>
      <c r="E8" s="223"/>
      <c r="F8" s="14" t="s">
        <v>13</v>
      </c>
      <c r="G8" s="149"/>
      <c r="H8" s="15"/>
      <c r="I8" s="16"/>
    </row>
    <row r="9" spans="1:57" x14ac:dyDescent="0.2">
      <c r="A9" s="13" t="s">
        <v>14</v>
      </c>
      <c r="B9" s="8"/>
      <c r="C9" s="222" t="str">
        <f>Projektant</f>
        <v>Jiří Sváček - Videall Projekt, Č.Krumlov</v>
      </c>
      <c r="D9" s="222"/>
      <c r="E9" s="223"/>
      <c r="F9" s="8"/>
      <c r="G9" s="150"/>
      <c r="H9" s="17"/>
    </row>
    <row r="10" spans="1:57" x14ac:dyDescent="0.2">
      <c r="A10" s="13" t="s">
        <v>15</v>
      </c>
      <c r="B10" s="8"/>
      <c r="C10" s="224" t="s">
        <v>317</v>
      </c>
      <c r="D10" s="224"/>
      <c r="E10" s="224"/>
      <c r="F10" s="18"/>
      <c r="G10" s="151"/>
      <c r="H10" s="19"/>
    </row>
    <row r="11" spans="1:57" ht="13.5" customHeight="1" x14ac:dyDescent="0.2">
      <c r="A11" s="13" t="s">
        <v>16</v>
      </c>
      <c r="B11" s="8"/>
      <c r="C11" s="222"/>
      <c r="D11" s="222"/>
      <c r="E11" s="222"/>
      <c r="F11" s="20" t="s">
        <v>17</v>
      </c>
      <c r="G11" s="150"/>
      <c r="H11" s="17"/>
      <c r="BA11" s="21"/>
      <c r="BB11" s="21"/>
      <c r="BC11" s="21"/>
      <c r="BD11" s="21"/>
      <c r="BE11" s="21"/>
    </row>
    <row r="12" spans="1:57" ht="12.75" customHeight="1" x14ac:dyDescent="0.2">
      <c r="A12" s="22" t="s">
        <v>18</v>
      </c>
      <c r="B12" s="5"/>
      <c r="C12" s="222"/>
      <c r="D12" s="222"/>
      <c r="E12" s="222"/>
      <c r="F12" s="23" t="s">
        <v>19</v>
      </c>
      <c r="G12" s="152" t="s">
        <v>314</v>
      </c>
      <c r="H12" s="17"/>
    </row>
    <row r="13" spans="1:57" ht="28.5" customHeight="1" thickBot="1" x14ac:dyDescent="0.25">
      <c r="A13" s="24" t="s">
        <v>20</v>
      </c>
      <c r="B13" s="25"/>
      <c r="C13" s="25"/>
      <c r="D13" s="25"/>
      <c r="E13" s="26"/>
      <c r="F13" s="26"/>
      <c r="G13" s="27"/>
      <c r="H13" s="17"/>
    </row>
    <row r="14" spans="1:57" ht="17.25" customHeight="1" thickBot="1" x14ac:dyDescent="0.25">
      <c r="A14" s="162" t="s">
        <v>21</v>
      </c>
      <c r="B14" s="163"/>
      <c r="C14" s="164"/>
      <c r="D14" s="165" t="s">
        <v>22</v>
      </c>
      <c r="E14" s="166"/>
      <c r="F14" s="166"/>
      <c r="G14" s="164"/>
    </row>
    <row r="15" spans="1:57" ht="15.95" customHeight="1" x14ac:dyDescent="0.2">
      <c r="A15" s="28"/>
      <c r="B15" s="29" t="s">
        <v>23</v>
      </c>
      <c r="C15" s="30">
        <f>HSV</f>
        <v>0</v>
      </c>
      <c r="D15" s="31" t="str">
        <f>Rekapitulace!A19</f>
        <v>Ztížené výrobní podmínky</v>
      </c>
      <c r="E15" s="32"/>
      <c r="F15" s="33"/>
      <c r="G15" s="30">
        <f>Rekapitulace!I19</f>
        <v>0</v>
      </c>
    </row>
    <row r="16" spans="1:57" ht="15.95" customHeight="1" x14ac:dyDescent="0.2">
      <c r="A16" s="28" t="s">
        <v>24</v>
      </c>
      <c r="B16" s="29" t="s">
        <v>25</v>
      </c>
      <c r="C16" s="30">
        <f>PSV</f>
        <v>0</v>
      </c>
      <c r="D16" s="4" t="str">
        <f>Rekapitulace!A20</f>
        <v>Oborová přirážka</v>
      </c>
      <c r="E16" s="34"/>
      <c r="F16" s="35"/>
      <c r="G16" s="30">
        <f>Rekapitulace!I20</f>
        <v>0</v>
      </c>
    </row>
    <row r="17" spans="1:7" ht="15.95" customHeight="1" x14ac:dyDescent="0.2">
      <c r="A17" s="28" t="s">
        <v>26</v>
      </c>
      <c r="B17" s="29" t="s">
        <v>27</v>
      </c>
      <c r="C17" s="30">
        <f>Mont</f>
        <v>0</v>
      </c>
      <c r="D17" s="4" t="str">
        <f>Rekapitulace!A21</f>
        <v>Přesun stavebních kapacit</v>
      </c>
      <c r="E17" s="34"/>
      <c r="F17" s="35"/>
      <c r="G17" s="30">
        <f>Rekapitulace!I21</f>
        <v>0</v>
      </c>
    </row>
    <row r="18" spans="1:7" ht="15.95" customHeight="1" x14ac:dyDescent="0.2">
      <c r="A18" s="36" t="s">
        <v>28</v>
      </c>
      <c r="B18" s="37" t="s">
        <v>29</v>
      </c>
      <c r="C18" s="30">
        <f>Dodavka</f>
        <v>0</v>
      </c>
      <c r="D18" s="4" t="str">
        <f>Rekapitulace!A22</f>
        <v>Mimostaveništní doprava</v>
      </c>
      <c r="E18" s="34"/>
      <c r="F18" s="35"/>
      <c r="G18" s="30">
        <f>Rekapitulace!I22</f>
        <v>0</v>
      </c>
    </row>
    <row r="19" spans="1:7" ht="15.95" customHeight="1" x14ac:dyDescent="0.2">
      <c r="A19" s="38" t="s">
        <v>30</v>
      </c>
      <c r="B19" s="29"/>
      <c r="C19" s="30">
        <f>SUM(C15:C18)</f>
        <v>0</v>
      </c>
      <c r="D19" s="4" t="str">
        <f>Rekapitulace!A23</f>
        <v>Zařízení staveniště</v>
      </c>
      <c r="E19" s="34"/>
      <c r="F19" s="35"/>
      <c r="G19" s="30">
        <f>Rekapitulace!I23</f>
        <v>0</v>
      </c>
    </row>
    <row r="20" spans="1:7" ht="15.95" customHeight="1" x14ac:dyDescent="0.2">
      <c r="A20" s="38"/>
      <c r="B20" s="29"/>
      <c r="C20" s="30"/>
      <c r="D20" s="4" t="str">
        <f>Rekapitulace!A24</f>
        <v>Provoz investora</v>
      </c>
      <c r="E20" s="34"/>
      <c r="F20" s="35"/>
      <c r="G20" s="30">
        <f>Rekapitulace!I24</f>
        <v>0</v>
      </c>
    </row>
    <row r="21" spans="1:7" ht="15.95" customHeight="1" x14ac:dyDescent="0.2">
      <c r="A21" s="38" t="s">
        <v>31</v>
      </c>
      <c r="B21" s="29"/>
      <c r="C21" s="30">
        <f>HZS</f>
        <v>0</v>
      </c>
      <c r="D21" s="4" t="str">
        <f>Rekapitulace!A25</f>
        <v>Kompletační činnost (IČD)</v>
      </c>
      <c r="E21" s="34"/>
      <c r="F21" s="35"/>
      <c r="G21" s="30">
        <f>Rekapitulace!I25</f>
        <v>0</v>
      </c>
    </row>
    <row r="22" spans="1:7" ht="15.95" customHeight="1" x14ac:dyDescent="0.2">
      <c r="A22" s="39" t="s">
        <v>32</v>
      </c>
      <c r="B22" s="40"/>
      <c r="C22" s="30">
        <f>C19+C21</f>
        <v>0</v>
      </c>
      <c r="D22" s="4" t="s">
        <v>33</v>
      </c>
      <c r="E22" s="34"/>
      <c r="F22" s="35"/>
      <c r="G22" s="30">
        <f>G23-SUM(G15:G21)</f>
        <v>0</v>
      </c>
    </row>
    <row r="23" spans="1:7" ht="15.95" customHeight="1" thickBot="1" x14ac:dyDescent="0.25">
      <c r="A23" s="225" t="s">
        <v>34</v>
      </c>
      <c r="B23" s="226"/>
      <c r="C23" s="41">
        <f>C22+G23</f>
        <v>0</v>
      </c>
      <c r="D23" s="42" t="s">
        <v>35</v>
      </c>
      <c r="E23" s="43"/>
      <c r="F23" s="44"/>
      <c r="G23" s="30">
        <f>VRN</f>
        <v>0</v>
      </c>
    </row>
    <row r="24" spans="1:7" x14ac:dyDescent="0.2">
      <c r="A24" s="167" t="s">
        <v>36</v>
      </c>
      <c r="B24" s="168"/>
      <c r="C24" s="169"/>
      <c r="D24" s="168" t="s">
        <v>37</v>
      </c>
      <c r="E24" s="168"/>
      <c r="F24" s="170" t="s">
        <v>38</v>
      </c>
      <c r="G24" s="171"/>
    </row>
    <row r="25" spans="1:7" x14ac:dyDescent="0.2">
      <c r="A25" s="39" t="s">
        <v>39</v>
      </c>
      <c r="B25" s="40"/>
      <c r="C25" s="155"/>
      <c r="D25" s="40" t="s">
        <v>39</v>
      </c>
      <c r="E25" s="46"/>
      <c r="F25" s="47" t="s">
        <v>39</v>
      </c>
      <c r="G25" s="48"/>
    </row>
    <row r="26" spans="1:7" ht="37.5" customHeight="1" x14ac:dyDescent="0.2">
      <c r="A26" s="39" t="s">
        <v>40</v>
      </c>
      <c r="B26" s="49"/>
      <c r="C26" s="156"/>
      <c r="D26" s="40" t="s">
        <v>40</v>
      </c>
      <c r="E26" s="46"/>
      <c r="F26" s="47" t="s">
        <v>40</v>
      </c>
      <c r="G26" s="48"/>
    </row>
    <row r="27" spans="1:7" x14ac:dyDescent="0.2">
      <c r="A27" s="39"/>
      <c r="B27" s="50"/>
      <c r="C27" s="45"/>
      <c r="D27" s="40"/>
      <c r="E27" s="46"/>
      <c r="F27" s="47"/>
      <c r="G27" s="48"/>
    </row>
    <row r="28" spans="1:7" x14ac:dyDescent="0.2">
      <c r="A28" s="39" t="s">
        <v>41</v>
      </c>
      <c r="B28" s="40"/>
      <c r="C28" s="45"/>
      <c r="D28" s="47" t="s">
        <v>42</v>
      </c>
      <c r="E28" s="45"/>
      <c r="F28" s="51" t="s">
        <v>42</v>
      </c>
      <c r="G28" s="48"/>
    </row>
    <row r="29" spans="1:7" ht="69" customHeight="1" x14ac:dyDescent="0.2">
      <c r="A29" s="39"/>
      <c r="B29" s="40"/>
      <c r="C29" s="52"/>
      <c r="D29" s="53"/>
      <c r="E29" s="52"/>
      <c r="F29" s="40"/>
      <c r="G29" s="48"/>
    </row>
    <row r="30" spans="1:7" x14ac:dyDescent="0.2">
      <c r="A30" s="54" t="s">
        <v>43</v>
      </c>
      <c r="B30" s="55"/>
      <c r="C30" s="56">
        <v>21</v>
      </c>
      <c r="D30" s="55" t="s">
        <v>44</v>
      </c>
      <c r="E30" s="57"/>
      <c r="F30" s="227">
        <f>C23-F32</f>
        <v>0</v>
      </c>
      <c r="G30" s="228"/>
    </row>
    <row r="31" spans="1:7" x14ac:dyDescent="0.2">
      <c r="A31" s="54" t="s">
        <v>45</v>
      </c>
      <c r="B31" s="55"/>
      <c r="C31" s="56">
        <f>SazbaDPH1</f>
        <v>21</v>
      </c>
      <c r="D31" s="55" t="s">
        <v>46</v>
      </c>
      <c r="E31" s="57"/>
      <c r="F31" s="227">
        <f>ROUND(PRODUCT(F30,C31/100),0)</f>
        <v>0</v>
      </c>
      <c r="G31" s="228"/>
    </row>
    <row r="32" spans="1:7" x14ac:dyDescent="0.2">
      <c r="A32" s="54" t="s">
        <v>43</v>
      </c>
      <c r="B32" s="55"/>
      <c r="C32" s="56">
        <v>0</v>
      </c>
      <c r="D32" s="55" t="s">
        <v>46</v>
      </c>
      <c r="E32" s="57"/>
      <c r="F32" s="227">
        <v>0</v>
      </c>
      <c r="G32" s="228"/>
    </row>
    <row r="33" spans="1:8" x14ac:dyDescent="0.2">
      <c r="A33" s="54" t="s">
        <v>45</v>
      </c>
      <c r="B33" s="58"/>
      <c r="C33" s="59">
        <f>SazbaDPH2</f>
        <v>0</v>
      </c>
      <c r="D33" s="55" t="s">
        <v>46</v>
      </c>
      <c r="E33" s="35"/>
      <c r="F33" s="227">
        <f>ROUND(PRODUCT(F32,C33/100),0)</f>
        <v>0</v>
      </c>
      <c r="G33" s="228"/>
    </row>
    <row r="34" spans="1:8" s="63" customFormat="1" ht="19.5" customHeight="1" thickBot="1" x14ac:dyDescent="0.3">
      <c r="A34" s="60" t="s">
        <v>47</v>
      </c>
      <c r="B34" s="61"/>
      <c r="C34" s="61"/>
      <c r="D34" s="61"/>
      <c r="E34" s="62"/>
      <c r="F34" s="229">
        <f>ROUND(SUM(F30:F33),0)</f>
        <v>0</v>
      </c>
      <c r="G34" s="230"/>
    </row>
    <row r="36" spans="1:8" x14ac:dyDescent="0.2">
      <c r="A36" s="64" t="s">
        <v>48</v>
      </c>
      <c r="B36" s="64"/>
      <c r="C36" s="64"/>
      <c r="D36" s="64"/>
      <c r="E36" s="64"/>
      <c r="F36" s="64"/>
      <c r="G36" s="64"/>
      <c r="H36" t="s">
        <v>6</v>
      </c>
    </row>
    <row r="37" spans="1:8" ht="14.25" customHeight="1" x14ac:dyDescent="0.2">
      <c r="A37" s="64"/>
      <c r="B37" s="221" t="s">
        <v>325</v>
      </c>
      <c r="C37" s="137"/>
      <c r="D37" s="137"/>
      <c r="E37" s="137"/>
      <c r="F37" s="137"/>
      <c r="G37" s="137"/>
      <c r="H37" t="s">
        <v>6</v>
      </c>
    </row>
    <row r="38" spans="1:8" ht="12.75" customHeight="1" x14ac:dyDescent="0.2">
      <c r="A38" s="66"/>
      <c r="B38" s="221" t="s">
        <v>326</v>
      </c>
      <c r="C38" s="137"/>
      <c r="D38" s="137"/>
      <c r="E38" s="137"/>
      <c r="F38" s="137"/>
      <c r="G38" s="137"/>
      <c r="H38" t="s">
        <v>6</v>
      </c>
    </row>
    <row r="39" spans="1:8" x14ac:dyDescent="0.2">
      <c r="A39" s="66"/>
      <c r="B39" s="138"/>
      <c r="C39" s="137"/>
      <c r="D39" s="137"/>
      <c r="E39" s="137"/>
      <c r="F39" s="137"/>
      <c r="G39" s="137"/>
      <c r="H39" t="s">
        <v>6</v>
      </c>
    </row>
    <row r="40" spans="1:8" x14ac:dyDescent="0.2">
      <c r="A40" s="66"/>
      <c r="B40" s="138"/>
      <c r="C40" s="137"/>
      <c r="D40" s="137"/>
      <c r="E40" s="137"/>
      <c r="F40" s="137"/>
      <c r="G40" s="137"/>
      <c r="H40" t="s">
        <v>6</v>
      </c>
    </row>
    <row r="41" spans="1:8" x14ac:dyDescent="0.2">
      <c r="A41" s="66"/>
      <c r="B41" s="138"/>
      <c r="C41" s="137"/>
      <c r="D41" s="137"/>
      <c r="E41" s="137"/>
      <c r="F41" s="137"/>
      <c r="G41" s="137"/>
      <c r="H41" t="s">
        <v>6</v>
      </c>
    </row>
    <row r="42" spans="1:8" x14ac:dyDescent="0.2">
      <c r="A42" s="66"/>
      <c r="B42" s="138"/>
      <c r="C42" s="137"/>
      <c r="D42" s="137"/>
      <c r="E42" s="137"/>
      <c r="F42" s="137"/>
      <c r="G42" s="137"/>
      <c r="H42" t="s">
        <v>6</v>
      </c>
    </row>
    <row r="43" spans="1:8" x14ac:dyDescent="0.2">
      <c r="A43" s="66"/>
      <c r="B43" s="138"/>
      <c r="C43" s="137"/>
      <c r="D43" s="137"/>
      <c r="E43" s="137"/>
      <c r="F43" s="137"/>
      <c r="G43" s="137"/>
      <c r="H43" t="s">
        <v>6</v>
      </c>
    </row>
    <row r="44" spans="1:8" x14ac:dyDescent="0.2">
      <c r="A44" s="66"/>
      <c r="B44" s="138"/>
      <c r="C44" s="137"/>
      <c r="D44" s="137"/>
      <c r="E44" s="137"/>
      <c r="F44" s="137"/>
      <c r="G44" s="137"/>
      <c r="H44" t="s">
        <v>6</v>
      </c>
    </row>
    <row r="45" spans="1:8" ht="0.75" customHeight="1" x14ac:dyDescent="0.2">
      <c r="A45" s="66"/>
      <c r="B45" s="65"/>
      <c r="C45" s="65"/>
      <c r="D45" s="65"/>
      <c r="E45" s="65"/>
      <c r="F45" s="65"/>
      <c r="G45" s="65"/>
      <c r="H45" t="s">
        <v>6</v>
      </c>
    </row>
    <row r="46" spans="1:8" x14ac:dyDescent="0.2">
      <c r="B46" s="231"/>
      <c r="C46" s="231"/>
      <c r="D46" s="231"/>
      <c r="E46" s="231"/>
      <c r="F46" s="231"/>
      <c r="G46" s="231"/>
    </row>
    <row r="47" spans="1:8" x14ac:dyDescent="0.2">
      <c r="B47" s="231"/>
      <c r="C47" s="231"/>
      <c r="D47" s="231"/>
      <c r="E47" s="231"/>
      <c r="F47" s="231"/>
      <c r="G47" s="231"/>
    </row>
    <row r="48" spans="1:8" x14ac:dyDescent="0.2">
      <c r="B48" s="231"/>
      <c r="C48" s="231"/>
      <c r="D48" s="231"/>
      <c r="E48" s="231"/>
      <c r="F48" s="231"/>
      <c r="G48" s="231"/>
    </row>
    <row r="49" spans="2:7" x14ac:dyDescent="0.2">
      <c r="B49" s="231"/>
      <c r="C49" s="231"/>
      <c r="D49" s="231"/>
      <c r="E49" s="231"/>
      <c r="F49" s="231"/>
      <c r="G49" s="231"/>
    </row>
    <row r="50" spans="2:7" x14ac:dyDescent="0.2">
      <c r="B50" s="231"/>
      <c r="C50" s="231"/>
      <c r="D50" s="231"/>
      <c r="E50" s="231"/>
      <c r="F50" s="231"/>
      <c r="G50" s="231"/>
    </row>
    <row r="51" spans="2:7" x14ac:dyDescent="0.2">
      <c r="B51" s="231"/>
      <c r="C51" s="231"/>
      <c r="D51" s="231"/>
      <c r="E51" s="231"/>
      <c r="F51" s="231"/>
      <c r="G51" s="231"/>
    </row>
    <row r="52" spans="2:7" x14ac:dyDescent="0.2">
      <c r="B52" s="231"/>
      <c r="C52" s="231"/>
      <c r="D52" s="231"/>
      <c r="E52" s="231"/>
      <c r="F52" s="231"/>
      <c r="G52" s="231"/>
    </row>
    <row r="53" spans="2:7" x14ac:dyDescent="0.2">
      <c r="B53" s="231"/>
      <c r="C53" s="231"/>
      <c r="D53" s="231"/>
      <c r="E53" s="231"/>
      <c r="F53" s="231"/>
      <c r="G53" s="231"/>
    </row>
    <row r="54" spans="2:7" x14ac:dyDescent="0.2">
      <c r="B54" s="231"/>
      <c r="C54" s="231"/>
      <c r="D54" s="231"/>
      <c r="E54" s="231"/>
      <c r="F54" s="231"/>
      <c r="G54" s="231"/>
    </row>
    <row r="55" spans="2:7" x14ac:dyDescent="0.2">
      <c r="B55" s="231"/>
      <c r="C55" s="231"/>
      <c r="D55" s="231"/>
      <c r="E55" s="231"/>
      <c r="F55" s="231"/>
      <c r="G55" s="231"/>
    </row>
  </sheetData>
  <mergeCells count="21"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52:G52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8"/>
  <sheetViews>
    <sheetView workbookViewId="0">
      <selection activeCell="J1" sqref="J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32" t="s">
        <v>49</v>
      </c>
      <c r="B1" s="233"/>
      <c r="C1" s="67" t="str">
        <f>CONCATENATE(cislostavby," ",nazevstavby)</f>
        <v xml:space="preserve"> Č.K., U Berkovky - přeložka a prodl.vodovodu</v>
      </c>
      <c r="D1" s="68"/>
      <c r="E1" s="69"/>
      <c r="F1" s="68"/>
      <c r="G1" s="241" t="s">
        <v>327</v>
      </c>
      <c r="H1" s="242"/>
      <c r="I1" s="70"/>
    </row>
    <row r="2" spans="1:57" ht="13.5" thickBot="1" x14ac:dyDescent="0.25">
      <c r="A2" s="234" t="s">
        <v>50</v>
      </c>
      <c r="B2" s="235"/>
      <c r="C2" s="71" t="str">
        <f>CONCATENATE(cisloobjektu," ",nazevobjektu)</f>
        <v>SO 02 - Vodovod (prodloužení - PE90)</v>
      </c>
      <c r="D2" s="72"/>
      <c r="E2" s="73"/>
      <c r="F2" s="72"/>
      <c r="G2" s="236"/>
      <c r="H2" s="237"/>
      <c r="I2" s="238"/>
    </row>
    <row r="3" spans="1:57" ht="13.5" thickTop="1" x14ac:dyDescent="0.2">
      <c r="A3" s="46"/>
      <c r="B3" s="46"/>
      <c r="C3" s="46"/>
      <c r="D3" s="46"/>
      <c r="E3" s="46"/>
      <c r="F3" s="40"/>
      <c r="G3" s="46"/>
      <c r="H3" s="46"/>
      <c r="I3" s="46"/>
    </row>
    <row r="4" spans="1:57" ht="19.5" customHeight="1" x14ac:dyDescent="0.25">
      <c r="A4" s="74" t="s">
        <v>51</v>
      </c>
      <c r="B4" s="75"/>
      <c r="C4" s="75"/>
      <c r="D4" s="75"/>
      <c r="E4" s="76"/>
      <c r="F4" s="75"/>
      <c r="G4" s="75"/>
      <c r="H4" s="75"/>
      <c r="I4" s="75"/>
    </row>
    <row r="5" spans="1:57" ht="13.5" thickBot="1" x14ac:dyDescent="0.25">
      <c r="A5" s="46"/>
      <c r="B5" s="46"/>
      <c r="C5" s="46"/>
      <c r="D5" s="46"/>
      <c r="E5" s="46"/>
      <c r="F5" s="46"/>
      <c r="G5" s="46"/>
      <c r="H5" s="46"/>
      <c r="I5" s="46"/>
    </row>
    <row r="6" spans="1:57" s="17" customFormat="1" ht="13.5" thickBot="1" x14ac:dyDescent="0.25">
      <c r="A6" s="172"/>
      <c r="B6" s="173" t="s">
        <v>52</v>
      </c>
      <c r="C6" s="173"/>
      <c r="D6" s="174"/>
      <c r="E6" s="175" t="s">
        <v>53</v>
      </c>
      <c r="F6" s="176" t="s">
        <v>54</v>
      </c>
      <c r="G6" s="176" t="s">
        <v>55</v>
      </c>
      <c r="H6" s="176" t="s">
        <v>56</v>
      </c>
      <c r="I6" s="177" t="s">
        <v>31</v>
      </c>
    </row>
    <row r="7" spans="1:57" s="17" customFormat="1" ht="18" customHeight="1" x14ac:dyDescent="0.2">
      <c r="A7" s="196" t="str">
        <f>Položky!B7</f>
        <v>1</v>
      </c>
      <c r="B7" s="197" t="str">
        <f>Položky!C7</f>
        <v>Zemní práce</v>
      </c>
      <c r="C7" s="198"/>
      <c r="D7" s="199"/>
      <c r="E7" s="200">
        <f>Položky!BA67</f>
        <v>0</v>
      </c>
      <c r="F7" s="201">
        <f>Položky!BB67</f>
        <v>0</v>
      </c>
      <c r="G7" s="201">
        <f>Položky!BC67</f>
        <v>0</v>
      </c>
      <c r="H7" s="201">
        <f>Položky!BD67</f>
        <v>0</v>
      </c>
      <c r="I7" s="202">
        <f>Položky!BE67</f>
        <v>0</v>
      </c>
    </row>
    <row r="8" spans="1:57" s="17" customFormat="1" ht="18" customHeight="1" x14ac:dyDescent="0.2">
      <c r="A8" s="203" t="str">
        <f>Položky!B68</f>
        <v>45</v>
      </c>
      <c r="B8" s="204" t="str">
        <f>Položky!C68</f>
        <v>Podkladní a vedlejší konstrukce</v>
      </c>
      <c r="C8" s="205"/>
      <c r="D8" s="206"/>
      <c r="E8" s="207">
        <f>Položky!BA86</f>
        <v>0</v>
      </c>
      <c r="F8" s="208">
        <f>Položky!BB86</f>
        <v>0</v>
      </c>
      <c r="G8" s="208">
        <f>Položky!BC86</f>
        <v>0</v>
      </c>
      <c r="H8" s="208">
        <f>Položky!BD86</f>
        <v>0</v>
      </c>
      <c r="I8" s="209">
        <f>Položky!BE86</f>
        <v>0</v>
      </c>
    </row>
    <row r="9" spans="1:57" s="17" customFormat="1" ht="18" customHeight="1" x14ac:dyDescent="0.2">
      <c r="A9" s="203" t="str">
        <f>Položky!B87</f>
        <v>5</v>
      </c>
      <c r="B9" s="204" t="str">
        <f>Položky!C87</f>
        <v>Komunikace</v>
      </c>
      <c r="C9" s="205"/>
      <c r="D9" s="206"/>
      <c r="E9" s="207">
        <f>Položky!BA98</f>
        <v>0</v>
      </c>
      <c r="F9" s="208">
        <f>Položky!BB98</f>
        <v>0</v>
      </c>
      <c r="G9" s="208">
        <f>Položky!BC98</f>
        <v>0</v>
      </c>
      <c r="H9" s="208">
        <f>Položky!BD98</f>
        <v>0</v>
      </c>
      <c r="I9" s="209">
        <f>Položky!BE98</f>
        <v>0</v>
      </c>
    </row>
    <row r="10" spans="1:57" s="17" customFormat="1" ht="18" customHeight="1" x14ac:dyDescent="0.2">
      <c r="A10" s="203" t="str">
        <f>Položky!B99</f>
        <v>8</v>
      </c>
      <c r="B10" s="204" t="str">
        <f>Položky!C99</f>
        <v>Trubní vedení</v>
      </c>
      <c r="C10" s="205"/>
      <c r="D10" s="206"/>
      <c r="E10" s="207">
        <f>Položky!BA141</f>
        <v>0</v>
      </c>
      <c r="F10" s="208">
        <f>Položky!BB141</f>
        <v>0</v>
      </c>
      <c r="G10" s="208">
        <f>Položky!BC141</f>
        <v>0</v>
      </c>
      <c r="H10" s="208">
        <f>Položky!BD141</f>
        <v>0</v>
      </c>
      <c r="I10" s="209">
        <f>Položky!BE141</f>
        <v>0</v>
      </c>
    </row>
    <row r="11" spans="1:57" s="17" customFormat="1" ht="18" customHeight="1" x14ac:dyDescent="0.2">
      <c r="A11" s="203" t="str">
        <f>Položky!B142</f>
        <v>96</v>
      </c>
      <c r="B11" s="204" t="str">
        <f>Položky!C142</f>
        <v>Bourání konstrukcí</v>
      </c>
      <c r="C11" s="205"/>
      <c r="D11" s="206"/>
      <c r="E11" s="207">
        <f>Položky!BA148</f>
        <v>0</v>
      </c>
      <c r="F11" s="208">
        <f>Položky!BB148</f>
        <v>0</v>
      </c>
      <c r="G11" s="208">
        <f>Položky!BC148</f>
        <v>0</v>
      </c>
      <c r="H11" s="208">
        <f>Položky!BD148</f>
        <v>0</v>
      </c>
      <c r="I11" s="209">
        <f>Položky!BE148</f>
        <v>0</v>
      </c>
    </row>
    <row r="12" spans="1:57" s="17" customFormat="1" ht="18" customHeight="1" x14ac:dyDescent="0.2">
      <c r="A12" s="203" t="str">
        <f>Položky!B149</f>
        <v>99</v>
      </c>
      <c r="B12" s="204" t="str">
        <f>Položky!C149</f>
        <v>Staveništní přesun hmot</v>
      </c>
      <c r="C12" s="205"/>
      <c r="D12" s="206"/>
      <c r="E12" s="207">
        <f>Položky!BA151</f>
        <v>0</v>
      </c>
      <c r="F12" s="208">
        <f>Položky!BB151</f>
        <v>0</v>
      </c>
      <c r="G12" s="208">
        <f>Položky!BC151</f>
        <v>0</v>
      </c>
      <c r="H12" s="208">
        <f>Položky!BD151</f>
        <v>0</v>
      </c>
      <c r="I12" s="209">
        <f>Položky!BE151</f>
        <v>0</v>
      </c>
    </row>
    <row r="13" spans="1:57" s="17" customFormat="1" ht="18" customHeight="1" thickBot="1" x14ac:dyDescent="0.25">
      <c r="A13" s="210" t="str">
        <f>Položky!B152</f>
        <v>D96</v>
      </c>
      <c r="B13" s="211" t="str">
        <f>Položky!C152</f>
        <v>Přesuny suti a vybouraných hmot</v>
      </c>
      <c r="C13" s="212"/>
      <c r="D13" s="213"/>
      <c r="E13" s="214">
        <f>Položky!BA157</f>
        <v>0</v>
      </c>
      <c r="F13" s="215">
        <f>Položky!BB157</f>
        <v>0</v>
      </c>
      <c r="G13" s="215">
        <f>Položky!BC157</f>
        <v>0</v>
      </c>
      <c r="H13" s="215">
        <f>Položky!BD157</f>
        <v>0</v>
      </c>
      <c r="I13" s="216">
        <f>Položky!BE157</f>
        <v>0</v>
      </c>
    </row>
    <row r="14" spans="1:57" s="77" customFormat="1" ht="13.5" thickBot="1" x14ac:dyDescent="0.25">
      <c r="A14" s="178"/>
      <c r="B14" s="179" t="s">
        <v>57</v>
      </c>
      <c r="C14" s="179"/>
      <c r="D14" s="180"/>
      <c r="E14" s="181">
        <f>SUM(E7:E13)</f>
        <v>0</v>
      </c>
      <c r="F14" s="182">
        <f>SUM(F7:F13)</f>
        <v>0</v>
      </c>
      <c r="G14" s="182">
        <f>SUM(G7:G13)</f>
        <v>0</v>
      </c>
      <c r="H14" s="182">
        <f>SUM(H7:H13)</f>
        <v>0</v>
      </c>
      <c r="I14" s="183">
        <f>SUM(I7:I13)</f>
        <v>0</v>
      </c>
    </row>
    <row r="15" spans="1:57" x14ac:dyDescent="0.2">
      <c r="A15" s="40"/>
      <c r="B15" s="40"/>
      <c r="C15" s="40"/>
      <c r="D15" s="40"/>
      <c r="E15" s="40"/>
      <c r="F15" s="40"/>
      <c r="G15" s="40"/>
      <c r="H15" s="40"/>
      <c r="I15" s="40"/>
    </row>
    <row r="16" spans="1:57" ht="19.5" customHeight="1" x14ac:dyDescent="0.25">
      <c r="A16" s="75" t="s">
        <v>58</v>
      </c>
      <c r="B16" s="75"/>
      <c r="C16" s="75"/>
      <c r="D16" s="75"/>
      <c r="E16" s="75"/>
      <c r="F16" s="75"/>
      <c r="G16" s="78"/>
      <c r="H16" s="75"/>
      <c r="I16" s="75"/>
      <c r="BA16" s="21"/>
      <c r="BB16" s="21"/>
      <c r="BC16" s="21"/>
      <c r="BD16" s="21"/>
      <c r="BE16" s="21"/>
    </row>
    <row r="17" spans="1:53" ht="13.5" thickBot="1" x14ac:dyDescent="0.25">
      <c r="A17" s="46"/>
      <c r="B17" s="46"/>
      <c r="C17" s="46"/>
      <c r="D17" s="46"/>
      <c r="E17" s="46"/>
      <c r="F17" s="46"/>
      <c r="G17" s="46"/>
      <c r="H17" s="46"/>
      <c r="I17" s="46"/>
    </row>
    <row r="18" spans="1:53" x14ac:dyDescent="0.2">
      <c r="A18" s="167" t="s">
        <v>59</v>
      </c>
      <c r="B18" s="168"/>
      <c r="C18" s="168"/>
      <c r="D18" s="184"/>
      <c r="E18" s="185" t="s">
        <v>60</v>
      </c>
      <c r="F18" s="186" t="s">
        <v>61</v>
      </c>
      <c r="G18" s="187" t="s">
        <v>62</v>
      </c>
      <c r="H18" s="188"/>
      <c r="I18" s="189" t="s">
        <v>60</v>
      </c>
    </row>
    <row r="19" spans="1:53" x14ac:dyDescent="0.2">
      <c r="A19" s="38" t="s">
        <v>304</v>
      </c>
      <c r="B19" s="29"/>
      <c r="C19" s="29"/>
      <c r="D19" s="79"/>
      <c r="E19" s="80">
        <v>0</v>
      </c>
      <c r="F19" s="81">
        <v>0</v>
      </c>
      <c r="G19" s="82">
        <f t="shared" ref="G19:G26" si="0">CHOOSE(BA19+1,HSV+PSV,HSV+PSV+Mont,HSV+PSV+Dodavka+Mont,HSV,PSV,Mont,Dodavka,Mont+Dodavka,0)</f>
        <v>0</v>
      </c>
      <c r="H19" s="83"/>
      <c r="I19" s="84">
        <f t="shared" ref="I19:I26" si="1">E19+F19*G19/100</f>
        <v>0</v>
      </c>
      <c r="BA19">
        <v>0</v>
      </c>
    </row>
    <row r="20" spans="1:53" x14ac:dyDescent="0.2">
      <c r="A20" s="38" t="s">
        <v>305</v>
      </c>
      <c r="B20" s="29"/>
      <c r="C20" s="29"/>
      <c r="D20" s="79"/>
      <c r="E20" s="80">
        <v>0</v>
      </c>
      <c r="F20" s="81">
        <v>0</v>
      </c>
      <c r="G20" s="82">
        <f t="shared" si="0"/>
        <v>0</v>
      </c>
      <c r="H20" s="83"/>
      <c r="I20" s="84">
        <f t="shared" si="1"/>
        <v>0</v>
      </c>
      <c r="BA20">
        <v>0</v>
      </c>
    </row>
    <row r="21" spans="1:53" x14ac:dyDescent="0.2">
      <c r="A21" s="38" t="s">
        <v>306</v>
      </c>
      <c r="B21" s="29"/>
      <c r="C21" s="29"/>
      <c r="D21" s="79"/>
      <c r="E21" s="80">
        <v>0</v>
      </c>
      <c r="F21" s="81">
        <v>0</v>
      </c>
      <c r="G21" s="82">
        <f t="shared" si="0"/>
        <v>0</v>
      </c>
      <c r="H21" s="83"/>
      <c r="I21" s="84">
        <f t="shared" si="1"/>
        <v>0</v>
      </c>
      <c r="BA21">
        <v>0</v>
      </c>
    </row>
    <row r="22" spans="1:53" x14ac:dyDescent="0.2">
      <c r="A22" s="38" t="s">
        <v>307</v>
      </c>
      <c r="B22" s="29"/>
      <c r="C22" s="29"/>
      <c r="D22" s="79"/>
      <c r="E22" s="80">
        <v>0</v>
      </c>
      <c r="F22" s="81">
        <v>0</v>
      </c>
      <c r="G22" s="82">
        <f t="shared" si="0"/>
        <v>0</v>
      </c>
      <c r="H22" s="83"/>
      <c r="I22" s="84">
        <f t="shared" si="1"/>
        <v>0</v>
      </c>
      <c r="BA22">
        <v>0</v>
      </c>
    </row>
    <row r="23" spans="1:53" x14ac:dyDescent="0.2">
      <c r="A23" s="38" t="s">
        <v>308</v>
      </c>
      <c r="B23" s="29"/>
      <c r="C23" s="29"/>
      <c r="D23" s="79"/>
      <c r="E23" s="80">
        <v>0</v>
      </c>
      <c r="F23" s="81">
        <v>0</v>
      </c>
      <c r="G23" s="82">
        <f t="shared" si="0"/>
        <v>0</v>
      </c>
      <c r="H23" s="83"/>
      <c r="I23" s="84">
        <f t="shared" si="1"/>
        <v>0</v>
      </c>
      <c r="BA23">
        <v>1</v>
      </c>
    </row>
    <row r="24" spans="1:53" x14ac:dyDescent="0.2">
      <c r="A24" s="38" t="s">
        <v>309</v>
      </c>
      <c r="B24" s="29"/>
      <c r="C24" s="29"/>
      <c r="D24" s="79"/>
      <c r="E24" s="80">
        <v>0</v>
      </c>
      <c r="F24" s="81">
        <v>0</v>
      </c>
      <c r="G24" s="82">
        <f t="shared" si="0"/>
        <v>0</v>
      </c>
      <c r="H24" s="83"/>
      <c r="I24" s="84">
        <f t="shared" si="1"/>
        <v>0</v>
      </c>
      <c r="BA24">
        <v>1</v>
      </c>
    </row>
    <row r="25" spans="1:53" x14ac:dyDescent="0.2">
      <c r="A25" s="38" t="s">
        <v>310</v>
      </c>
      <c r="B25" s="29"/>
      <c r="C25" s="29"/>
      <c r="D25" s="79"/>
      <c r="E25" s="80">
        <v>0</v>
      </c>
      <c r="F25" s="81">
        <v>0</v>
      </c>
      <c r="G25" s="82">
        <f t="shared" si="0"/>
        <v>0</v>
      </c>
      <c r="H25" s="83"/>
      <c r="I25" s="84">
        <f t="shared" si="1"/>
        <v>0</v>
      </c>
      <c r="BA25">
        <v>2</v>
      </c>
    </row>
    <row r="26" spans="1:53" x14ac:dyDescent="0.2">
      <c r="A26" s="38" t="s">
        <v>311</v>
      </c>
      <c r="B26" s="29"/>
      <c r="C26" s="29"/>
      <c r="D26" s="79"/>
      <c r="E26" s="80">
        <v>0</v>
      </c>
      <c r="F26" s="81">
        <v>0</v>
      </c>
      <c r="G26" s="82">
        <f t="shared" si="0"/>
        <v>0</v>
      </c>
      <c r="H26" s="83"/>
      <c r="I26" s="84">
        <f t="shared" si="1"/>
        <v>0</v>
      </c>
      <c r="BA26">
        <v>2</v>
      </c>
    </row>
    <row r="27" spans="1:53" ht="13.5" thickBot="1" x14ac:dyDescent="0.25">
      <c r="A27" s="190"/>
      <c r="B27" s="191" t="s">
        <v>63</v>
      </c>
      <c r="C27" s="192"/>
      <c r="D27" s="193"/>
      <c r="E27" s="194"/>
      <c r="F27" s="195"/>
      <c r="G27" s="195"/>
      <c r="H27" s="239">
        <f>SUM(I19:I26)</f>
        <v>0</v>
      </c>
      <c r="I27" s="240"/>
    </row>
    <row r="29" spans="1:53" x14ac:dyDescent="0.2">
      <c r="B29" s="77"/>
      <c r="F29" s="85"/>
      <c r="G29" s="86"/>
      <c r="H29" s="86"/>
      <c r="I29" s="87"/>
    </row>
    <row r="30" spans="1:53" x14ac:dyDescent="0.2">
      <c r="F30" s="85"/>
      <c r="G30" s="86"/>
      <c r="H30" s="86"/>
      <c r="I30" s="87"/>
    </row>
    <row r="31" spans="1:53" x14ac:dyDescent="0.2">
      <c r="F31" s="85"/>
      <c r="G31" s="86"/>
      <c r="H31" s="86"/>
      <c r="I31" s="87"/>
    </row>
    <row r="32" spans="1:53" x14ac:dyDescent="0.2">
      <c r="F32" s="85"/>
      <c r="G32" s="86"/>
      <c r="H32" s="86"/>
      <c r="I32" s="87"/>
    </row>
    <row r="33" spans="6:9" x14ac:dyDescent="0.2">
      <c r="F33" s="85"/>
      <c r="G33" s="86"/>
      <c r="H33" s="86"/>
      <c r="I33" s="87"/>
    </row>
    <row r="34" spans="6:9" x14ac:dyDescent="0.2">
      <c r="F34" s="85"/>
      <c r="G34" s="86"/>
      <c r="H34" s="86"/>
      <c r="I34" s="87"/>
    </row>
    <row r="35" spans="6:9" x14ac:dyDescent="0.2">
      <c r="F35" s="85"/>
      <c r="G35" s="86"/>
      <c r="H35" s="86"/>
      <c r="I35" s="87"/>
    </row>
    <row r="36" spans="6:9" x14ac:dyDescent="0.2">
      <c r="F36" s="85"/>
      <c r="G36" s="86"/>
      <c r="H36" s="86"/>
      <c r="I36" s="87"/>
    </row>
    <row r="37" spans="6:9" x14ac:dyDescent="0.2">
      <c r="F37" s="85"/>
      <c r="G37" s="86"/>
      <c r="H37" s="86"/>
      <c r="I37" s="87"/>
    </row>
    <row r="38" spans="6:9" x14ac:dyDescent="0.2">
      <c r="F38" s="85"/>
      <c r="G38" s="86"/>
      <c r="H38" s="86"/>
      <c r="I38" s="87"/>
    </row>
    <row r="39" spans="6:9" x14ac:dyDescent="0.2">
      <c r="F39" s="85"/>
      <c r="G39" s="86"/>
      <c r="H39" s="86"/>
      <c r="I39" s="87"/>
    </row>
    <row r="40" spans="6:9" x14ac:dyDescent="0.2">
      <c r="F40" s="85"/>
      <c r="G40" s="86"/>
      <c r="H40" s="86"/>
      <c r="I40" s="87"/>
    </row>
    <row r="41" spans="6:9" x14ac:dyDescent="0.2">
      <c r="F41" s="85"/>
      <c r="G41" s="86"/>
      <c r="H41" s="86"/>
      <c r="I41" s="87"/>
    </row>
    <row r="42" spans="6:9" x14ac:dyDescent="0.2">
      <c r="F42" s="85"/>
      <c r="G42" s="86"/>
      <c r="H42" s="86"/>
      <c r="I42" s="87"/>
    </row>
    <row r="43" spans="6:9" x14ac:dyDescent="0.2">
      <c r="F43" s="85"/>
      <c r="G43" s="86"/>
      <c r="H43" s="86"/>
      <c r="I43" s="87"/>
    </row>
    <row r="44" spans="6:9" x14ac:dyDescent="0.2">
      <c r="F44" s="85"/>
      <c r="G44" s="86"/>
      <c r="H44" s="86"/>
      <c r="I44" s="87"/>
    </row>
    <row r="45" spans="6:9" x14ac:dyDescent="0.2">
      <c r="F45" s="85"/>
      <c r="G45" s="86"/>
      <c r="H45" s="86"/>
      <c r="I45" s="87"/>
    </row>
    <row r="46" spans="6:9" x14ac:dyDescent="0.2">
      <c r="F46" s="85"/>
      <c r="G46" s="86"/>
      <c r="H46" s="86"/>
      <c r="I46" s="87"/>
    </row>
    <row r="47" spans="6:9" x14ac:dyDescent="0.2">
      <c r="F47" s="85"/>
      <c r="G47" s="86"/>
      <c r="H47" s="86"/>
      <c r="I47" s="87"/>
    </row>
    <row r="48" spans="6:9" x14ac:dyDescent="0.2">
      <c r="F48" s="85"/>
      <c r="G48" s="86"/>
      <c r="H48" s="86"/>
      <c r="I48" s="87"/>
    </row>
    <row r="49" spans="6:9" x14ac:dyDescent="0.2">
      <c r="F49" s="85"/>
      <c r="G49" s="86"/>
      <c r="H49" s="86"/>
      <c r="I49" s="87"/>
    </row>
    <row r="50" spans="6:9" x14ac:dyDescent="0.2">
      <c r="F50" s="85"/>
      <c r="G50" s="86"/>
      <c r="H50" s="86"/>
      <c r="I50" s="87"/>
    </row>
    <row r="51" spans="6:9" x14ac:dyDescent="0.2">
      <c r="F51" s="85"/>
      <c r="G51" s="86"/>
      <c r="H51" s="86"/>
      <c r="I51" s="87"/>
    </row>
    <row r="52" spans="6:9" x14ac:dyDescent="0.2">
      <c r="F52" s="85"/>
      <c r="G52" s="86"/>
      <c r="H52" s="86"/>
      <c r="I52" s="87"/>
    </row>
    <row r="53" spans="6:9" x14ac:dyDescent="0.2">
      <c r="F53" s="85"/>
      <c r="G53" s="86"/>
      <c r="H53" s="86"/>
      <c r="I53" s="87"/>
    </row>
    <row r="54" spans="6:9" x14ac:dyDescent="0.2">
      <c r="F54" s="85"/>
      <c r="G54" s="86"/>
      <c r="H54" s="86"/>
      <c r="I54" s="87"/>
    </row>
    <row r="55" spans="6:9" x14ac:dyDescent="0.2">
      <c r="F55" s="85"/>
      <c r="G55" s="86"/>
      <c r="H55" s="86"/>
      <c r="I55" s="87"/>
    </row>
    <row r="56" spans="6:9" x14ac:dyDescent="0.2">
      <c r="F56" s="85"/>
      <c r="G56" s="86"/>
      <c r="H56" s="86"/>
      <c r="I56" s="87"/>
    </row>
    <row r="57" spans="6:9" x14ac:dyDescent="0.2">
      <c r="F57" s="85"/>
      <c r="G57" s="86"/>
      <c r="H57" s="86"/>
      <c r="I57" s="87"/>
    </row>
    <row r="58" spans="6:9" x14ac:dyDescent="0.2">
      <c r="F58" s="85"/>
      <c r="G58" s="86"/>
      <c r="H58" s="86"/>
      <c r="I58" s="87"/>
    </row>
    <row r="59" spans="6:9" x14ac:dyDescent="0.2">
      <c r="F59" s="85"/>
      <c r="G59" s="86"/>
      <c r="H59" s="86"/>
      <c r="I59" s="87"/>
    </row>
    <row r="60" spans="6:9" x14ac:dyDescent="0.2">
      <c r="F60" s="85"/>
      <c r="G60" s="86"/>
      <c r="H60" s="86"/>
      <c r="I60" s="87"/>
    </row>
    <row r="61" spans="6:9" x14ac:dyDescent="0.2">
      <c r="F61" s="85"/>
      <c r="G61" s="86"/>
      <c r="H61" s="86"/>
      <c r="I61" s="87"/>
    </row>
    <row r="62" spans="6:9" x14ac:dyDescent="0.2">
      <c r="F62" s="85"/>
      <c r="G62" s="86"/>
      <c r="H62" s="86"/>
      <c r="I62" s="87"/>
    </row>
    <row r="63" spans="6:9" x14ac:dyDescent="0.2">
      <c r="F63" s="85"/>
      <c r="G63" s="86"/>
      <c r="H63" s="86"/>
      <c r="I63" s="87"/>
    </row>
    <row r="64" spans="6:9" x14ac:dyDescent="0.2">
      <c r="F64" s="85"/>
      <c r="G64" s="86"/>
      <c r="H64" s="86"/>
      <c r="I64" s="87"/>
    </row>
    <row r="65" spans="6:9" x14ac:dyDescent="0.2">
      <c r="F65" s="85"/>
      <c r="G65" s="86"/>
      <c r="H65" s="86"/>
      <c r="I65" s="87"/>
    </row>
    <row r="66" spans="6:9" x14ac:dyDescent="0.2">
      <c r="F66" s="85"/>
      <c r="G66" s="86"/>
      <c r="H66" s="86"/>
      <c r="I66" s="87"/>
    </row>
    <row r="67" spans="6:9" x14ac:dyDescent="0.2">
      <c r="F67" s="85"/>
      <c r="G67" s="86"/>
      <c r="H67" s="86"/>
      <c r="I67" s="87"/>
    </row>
    <row r="68" spans="6:9" x14ac:dyDescent="0.2">
      <c r="F68" s="85"/>
      <c r="G68" s="86"/>
      <c r="H68" s="86"/>
      <c r="I68" s="87"/>
    </row>
    <row r="69" spans="6:9" x14ac:dyDescent="0.2">
      <c r="F69" s="85"/>
      <c r="G69" s="86"/>
      <c r="H69" s="86"/>
      <c r="I69" s="87"/>
    </row>
    <row r="70" spans="6:9" x14ac:dyDescent="0.2">
      <c r="F70" s="85"/>
      <c r="G70" s="86"/>
      <c r="H70" s="86"/>
      <c r="I70" s="87"/>
    </row>
    <row r="71" spans="6:9" x14ac:dyDescent="0.2">
      <c r="F71" s="85"/>
      <c r="G71" s="86"/>
      <c r="H71" s="86"/>
      <c r="I71" s="87"/>
    </row>
    <row r="72" spans="6:9" x14ac:dyDescent="0.2">
      <c r="F72" s="85"/>
      <c r="G72" s="86"/>
      <c r="H72" s="86"/>
      <c r="I72" s="87"/>
    </row>
    <row r="73" spans="6:9" x14ac:dyDescent="0.2">
      <c r="F73" s="85"/>
      <c r="G73" s="86"/>
      <c r="H73" s="86"/>
      <c r="I73" s="87"/>
    </row>
    <row r="74" spans="6:9" x14ac:dyDescent="0.2">
      <c r="F74" s="85"/>
      <c r="G74" s="86"/>
      <c r="H74" s="86"/>
      <c r="I74" s="87"/>
    </row>
    <row r="75" spans="6:9" x14ac:dyDescent="0.2">
      <c r="F75" s="85"/>
      <c r="G75" s="86"/>
      <c r="H75" s="86"/>
      <c r="I75" s="87"/>
    </row>
    <row r="76" spans="6:9" x14ac:dyDescent="0.2">
      <c r="F76" s="85"/>
      <c r="G76" s="86"/>
      <c r="H76" s="86"/>
      <c r="I76" s="87"/>
    </row>
    <row r="77" spans="6:9" x14ac:dyDescent="0.2">
      <c r="F77" s="85"/>
      <c r="G77" s="86"/>
      <c r="H77" s="86"/>
      <c r="I77" s="87"/>
    </row>
    <row r="78" spans="6:9" x14ac:dyDescent="0.2">
      <c r="F78" s="85"/>
      <c r="G78" s="86"/>
      <c r="H78" s="86"/>
      <c r="I78" s="87"/>
    </row>
  </sheetData>
  <mergeCells count="5">
    <mergeCell ref="A1:B1"/>
    <mergeCell ref="A2:B2"/>
    <mergeCell ref="G2:I2"/>
    <mergeCell ref="H27:I27"/>
    <mergeCell ref="G1:H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30"/>
  <sheetViews>
    <sheetView showGridLines="0" showZeros="0" zoomScaleNormal="100" workbookViewId="0">
      <selection activeCell="I1" sqref="I1"/>
    </sheetView>
  </sheetViews>
  <sheetFormatPr defaultRowHeight="12.75" x14ac:dyDescent="0.2"/>
  <cols>
    <col min="1" max="1" width="4.42578125" style="88" customWidth="1"/>
    <col min="2" max="2" width="11.5703125" style="88" customWidth="1"/>
    <col min="3" max="3" width="46.7109375" style="88" customWidth="1"/>
    <col min="4" max="4" width="5.140625" style="88" customWidth="1"/>
    <col min="5" max="5" width="8.5703125" style="130" customWidth="1"/>
    <col min="6" max="6" width="8" style="88" customWidth="1"/>
    <col min="7" max="7" width="11.140625" style="88" customWidth="1"/>
    <col min="8" max="11" width="9.140625" style="88"/>
    <col min="12" max="12" width="75.42578125" style="88" customWidth="1"/>
    <col min="13" max="13" width="45.28515625" style="88" customWidth="1"/>
    <col min="14" max="16384" width="9.140625" style="88"/>
  </cols>
  <sheetData>
    <row r="1" spans="1:104" ht="15.75" x14ac:dyDescent="0.25">
      <c r="A1" s="245" t="s">
        <v>64</v>
      </c>
      <c r="B1" s="245"/>
      <c r="C1" s="245"/>
      <c r="D1" s="245"/>
      <c r="E1" s="245"/>
      <c r="F1" s="245"/>
      <c r="G1" s="245"/>
    </row>
    <row r="2" spans="1:104" ht="14.25" customHeight="1" thickBot="1" x14ac:dyDescent="0.25">
      <c r="A2" s="89"/>
      <c r="B2" s="90"/>
      <c r="C2" s="91"/>
      <c r="D2" s="91"/>
      <c r="E2" s="92"/>
      <c r="F2" s="91"/>
      <c r="G2" s="91"/>
    </row>
    <row r="3" spans="1:104" ht="13.5" thickTop="1" x14ac:dyDescent="0.2">
      <c r="A3" s="232" t="s">
        <v>49</v>
      </c>
      <c r="B3" s="233"/>
      <c r="C3" s="67" t="str">
        <f>CONCATENATE(cislostavby," ",nazevstavby)</f>
        <v xml:space="preserve"> Č.K., U Berkovky - přeložka a prodl.vodovodu</v>
      </c>
      <c r="D3" s="93"/>
      <c r="E3" s="241" t="s">
        <v>327</v>
      </c>
      <c r="F3" s="242"/>
      <c r="G3" s="94"/>
    </row>
    <row r="4" spans="1:104" ht="13.5" thickBot="1" x14ac:dyDescent="0.25">
      <c r="A4" s="246" t="s">
        <v>50</v>
      </c>
      <c r="B4" s="235"/>
      <c r="C4" s="71" t="str">
        <f>CONCATENATE(cisloobjektu," ",nazevobjektu)</f>
        <v>SO 02 - Vodovod (prodloužení - PE90)</v>
      </c>
      <c r="D4" s="95"/>
      <c r="E4" s="247">
        <f>Rekapitulace!G2</f>
        <v>0</v>
      </c>
      <c r="F4" s="248"/>
      <c r="G4" s="249"/>
    </row>
    <row r="5" spans="1:104" ht="13.5" thickTop="1" x14ac:dyDescent="0.2">
      <c r="A5" s="96"/>
      <c r="B5" s="89"/>
      <c r="C5" s="89"/>
      <c r="D5" s="89"/>
      <c r="E5" s="97"/>
      <c r="F5" s="89"/>
      <c r="G5" s="98"/>
    </row>
    <row r="6" spans="1:104" x14ac:dyDescent="0.2">
      <c r="A6" s="217" t="s">
        <v>65</v>
      </c>
      <c r="B6" s="218" t="s">
        <v>66</v>
      </c>
      <c r="C6" s="218" t="s">
        <v>67</v>
      </c>
      <c r="D6" s="218" t="s">
        <v>68</v>
      </c>
      <c r="E6" s="219" t="s">
        <v>69</v>
      </c>
      <c r="F6" s="218" t="s">
        <v>70</v>
      </c>
      <c r="G6" s="220" t="s">
        <v>71</v>
      </c>
    </row>
    <row r="7" spans="1:104" ht="18" customHeight="1" x14ac:dyDescent="0.2">
      <c r="A7" s="99" t="s">
        <v>72</v>
      </c>
      <c r="B7" s="100" t="s">
        <v>73</v>
      </c>
      <c r="C7" s="101" t="s">
        <v>74</v>
      </c>
      <c r="D7" s="102"/>
      <c r="E7" s="103"/>
      <c r="F7" s="103"/>
      <c r="G7" s="104"/>
      <c r="H7" s="105"/>
      <c r="I7" s="105"/>
      <c r="O7" s="106">
        <v>1</v>
      </c>
    </row>
    <row r="8" spans="1:104" x14ac:dyDescent="0.2">
      <c r="A8" s="107">
        <v>1</v>
      </c>
      <c r="B8" s="108" t="s">
        <v>76</v>
      </c>
      <c r="C8" s="109" t="s">
        <v>77</v>
      </c>
      <c r="D8" s="110" t="s">
        <v>78</v>
      </c>
      <c r="E8" s="111">
        <v>4.2</v>
      </c>
      <c r="F8" s="111"/>
      <c r="G8" s="112">
        <f>E8*F8</f>
        <v>0</v>
      </c>
      <c r="O8" s="106">
        <v>2</v>
      </c>
      <c r="AA8" s="88">
        <v>1</v>
      </c>
      <c r="AB8" s="88">
        <v>1</v>
      </c>
      <c r="AC8" s="88">
        <v>1</v>
      </c>
      <c r="AZ8" s="88">
        <v>1</v>
      </c>
      <c r="BA8" s="88">
        <f>IF(AZ8=1,G8,0)</f>
        <v>0</v>
      </c>
      <c r="BB8" s="88">
        <f>IF(AZ8=2,G8,0)</f>
        <v>0</v>
      </c>
      <c r="BC8" s="88">
        <f>IF(AZ8=3,G8,0)</f>
        <v>0</v>
      </c>
      <c r="BD8" s="88">
        <f>IF(AZ8=4,G8,0)</f>
        <v>0</v>
      </c>
      <c r="BE8" s="88">
        <f>IF(AZ8=5,G8,0)</f>
        <v>0</v>
      </c>
      <c r="CA8" s="113">
        <v>1</v>
      </c>
      <c r="CB8" s="113">
        <v>1</v>
      </c>
      <c r="CZ8" s="88">
        <v>1.2710000000000001E-2</v>
      </c>
    </row>
    <row r="9" spans="1:104" x14ac:dyDescent="0.2">
      <c r="A9" s="114"/>
      <c r="B9" s="116"/>
      <c r="C9" s="243" t="s">
        <v>79</v>
      </c>
      <c r="D9" s="244"/>
      <c r="E9" s="117">
        <v>4.2</v>
      </c>
      <c r="F9" s="118"/>
      <c r="G9" s="119"/>
      <c r="M9" s="115" t="s">
        <v>79</v>
      </c>
      <c r="O9" s="106"/>
    </row>
    <row r="10" spans="1:104" x14ac:dyDescent="0.2">
      <c r="A10" s="107">
        <v>2</v>
      </c>
      <c r="B10" s="108" t="s">
        <v>80</v>
      </c>
      <c r="C10" s="109" t="s">
        <v>81</v>
      </c>
      <c r="D10" s="110" t="s">
        <v>78</v>
      </c>
      <c r="E10" s="111">
        <v>2.8</v>
      </c>
      <c r="F10" s="111"/>
      <c r="G10" s="112">
        <f>E10*F10</f>
        <v>0</v>
      </c>
      <c r="O10" s="106">
        <v>2</v>
      </c>
      <c r="AA10" s="88">
        <v>1</v>
      </c>
      <c r="AB10" s="88">
        <v>1</v>
      </c>
      <c r="AC10" s="88">
        <v>1</v>
      </c>
      <c r="AZ10" s="88">
        <v>1</v>
      </c>
      <c r="BA10" s="88">
        <f>IF(AZ10=1,G10,0)</f>
        <v>0</v>
      </c>
      <c r="BB10" s="88">
        <f>IF(AZ10=2,G10,0)</f>
        <v>0</v>
      </c>
      <c r="BC10" s="88">
        <f>IF(AZ10=3,G10,0)</f>
        <v>0</v>
      </c>
      <c r="BD10" s="88">
        <f>IF(AZ10=4,G10,0)</f>
        <v>0</v>
      </c>
      <c r="BE10" s="88">
        <f>IF(AZ10=5,G10,0)</f>
        <v>0</v>
      </c>
      <c r="CA10" s="113">
        <v>1</v>
      </c>
      <c r="CB10" s="113">
        <v>1</v>
      </c>
      <c r="CZ10" s="88">
        <v>2.478E-2</v>
      </c>
    </row>
    <row r="11" spans="1:104" x14ac:dyDescent="0.2">
      <c r="A11" s="114"/>
      <c r="B11" s="116"/>
      <c r="C11" s="243" t="s">
        <v>82</v>
      </c>
      <c r="D11" s="244"/>
      <c r="E11" s="117">
        <v>2.8</v>
      </c>
      <c r="F11" s="118"/>
      <c r="G11" s="119"/>
      <c r="M11" s="115" t="s">
        <v>82</v>
      </c>
      <c r="O11" s="106"/>
    </row>
    <row r="12" spans="1:104" x14ac:dyDescent="0.2">
      <c r="A12" s="107">
        <v>3</v>
      </c>
      <c r="B12" s="108" t="s">
        <v>83</v>
      </c>
      <c r="C12" s="109" t="s">
        <v>84</v>
      </c>
      <c r="D12" s="110" t="s">
        <v>85</v>
      </c>
      <c r="E12" s="111">
        <v>3.9491999999999998</v>
      </c>
      <c r="F12" s="111"/>
      <c r="G12" s="112">
        <f>E12*F12</f>
        <v>0</v>
      </c>
      <c r="O12" s="106">
        <v>2</v>
      </c>
      <c r="AA12" s="88">
        <v>1</v>
      </c>
      <c r="AB12" s="88">
        <v>1</v>
      </c>
      <c r="AC12" s="88">
        <v>1</v>
      </c>
      <c r="AZ12" s="88">
        <v>1</v>
      </c>
      <c r="BA12" s="88">
        <f>IF(AZ12=1,G12,0)</f>
        <v>0</v>
      </c>
      <c r="BB12" s="88">
        <f>IF(AZ12=2,G12,0)</f>
        <v>0</v>
      </c>
      <c r="BC12" s="88">
        <f>IF(AZ12=3,G12,0)</f>
        <v>0</v>
      </c>
      <c r="BD12" s="88">
        <f>IF(AZ12=4,G12,0)</f>
        <v>0</v>
      </c>
      <c r="BE12" s="88">
        <f>IF(AZ12=5,G12,0)</f>
        <v>0</v>
      </c>
      <c r="CA12" s="113">
        <v>1</v>
      </c>
      <c r="CB12" s="113">
        <v>1</v>
      </c>
      <c r="CZ12" s="88">
        <v>1.56E-3</v>
      </c>
    </row>
    <row r="13" spans="1:104" x14ac:dyDescent="0.2">
      <c r="A13" s="114"/>
      <c r="B13" s="116"/>
      <c r="C13" s="243" t="s">
        <v>86</v>
      </c>
      <c r="D13" s="244"/>
      <c r="E13" s="117">
        <v>3.9491999999999998</v>
      </c>
      <c r="F13" s="118"/>
      <c r="G13" s="119"/>
      <c r="M13" s="115" t="s">
        <v>86</v>
      </c>
      <c r="O13" s="106"/>
    </row>
    <row r="14" spans="1:104" x14ac:dyDescent="0.2">
      <c r="A14" s="107">
        <v>4</v>
      </c>
      <c r="B14" s="108" t="s">
        <v>87</v>
      </c>
      <c r="C14" s="109" t="s">
        <v>88</v>
      </c>
      <c r="D14" s="110" t="s">
        <v>85</v>
      </c>
      <c r="E14" s="111">
        <v>12.055999999999999</v>
      </c>
      <c r="F14" s="111"/>
      <c r="G14" s="112">
        <f>E14*F14</f>
        <v>0</v>
      </c>
      <c r="O14" s="106">
        <v>2</v>
      </c>
      <c r="AA14" s="88">
        <v>1</v>
      </c>
      <c r="AB14" s="88">
        <v>1</v>
      </c>
      <c r="AC14" s="88">
        <v>1</v>
      </c>
      <c r="AZ14" s="88">
        <v>1</v>
      </c>
      <c r="BA14" s="88">
        <f>IF(AZ14=1,G14,0)</f>
        <v>0</v>
      </c>
      <c r="BB14" s="88">
        <f>IF(AZ14=2,G14,0)</f>
        <v>0</v>
      </c>
      <c r="BC14" s="88">
        <f>IF(AZ14=3,G14,0)</f>
        <v>0</v>
      </c>
      <c r="BD14" s="88">
        <f>IF(AZ14=4,G14,0)</f>
        <v>0</v>
      </c>
      <c r="BE14" s="88">
        <f>IF(AZ14=5,G14,0)</f>
        <v>0</v>
      </c>
      <c r="CA14" s="113">
        <v>1</v>
      </c>
      <c r="CB14" s="113">
        <v>1</v>
      </c>
      <c r="CZ14" s="88">
        <v>0</v>
      </c>
    </row>
    <row r="15" spans="1:104" x14ac:dyDescent="0.2">
      <c r="A15" s="114"/>
      <c r="B15" s="116"/>
      <c r="C15" s="243" t="s">
        <v>89</v>
      </c>
      <c r="D15" s="244"/>
      <c r="E15" s="117">
        <v>3.8359999999999999</v>
      </c>
      <c r="F15" s="118"/>
      <c r="G15" s="119"/>
      <c r="M15" s="115" t="s">
        <v>89</v>
      </c>
      <c r="O15" s="106"/>
    </row>
    <row r="16" spans="1:104" x14ac:dyDescent="0.2">
      <c r="A16" s="114"/>
      <c r="B16" s="116"/>
      <c r="C16" s="243" t="s">
        <v>90</v>
      </c>
      <c r="D16" s="244"/>
      <c r="E16" s="117">
        <v>8.2200000000000006</v>
      </c>
      <c r="F16" s="118"/>
      <c r="G16" s="119"/>
      <c r="M16" s="115" t="s">
        <v>90</v>
      </c>
      <c r="O16" s="106"/>
    </row>
    <row r="17" spans="1:104" x14ac:dyDescent="0.2">
      <c r="A17" s="107">
        <v>5</v>
      </c>
      <c r="B17" s="108" t="s">
        <v>91</v>
      </c>
      <c r="C17" s="109" t="s">
        <v>92</v>
      </c>
      <c r="D17" s="110" t="s">
        <v>85</v>
      </c>
      <c r="E17" s="111">
        <v>52.655999999999999</v>
      </c>
      <c r="F17" s="111"/>
      <c r="G17" s="112">
        <f>E17*F17</f>
        <v>0</v>
      </c>
      <c r="O17" s="106">
        <v>2</v>
      </c>
      <c r="AA17" s="88">
        <v>1</v>
      </c>
      <c r="AB17" s="88">
        <v>1</v>
      </c>
      <c r="AC17" s="88">
        <v>1</v>
      </c>
      <c r="AZ17" s="88">
        <v>1</v>
      </c>
      <c r="BA17" s="88">
        <f>IF(AZ17=1,G17,0)</f>
        <v>0</v>
      </c>
      <c r="BB17" s="88">
        <f>IF(AZ17=2,G17,0)</f>
        <v>0</v>
      </c>
      <c r="BC17" s="88">
        <f>IF(AZ17=3,G17,0)</f>
        <v>0</v>
      </c>
      <c r="BD17" s="88">
        <f>IF(AZ17=4,G17,0)</f>
        <v>0</v>
      </c>
      <c r="BE17" s="88">
        <f>IF(AZ17=5,G17,0)</f>
        <v>0</v>
      </c>
      <c r="CA17" s="113">
        <v>1</v>
      </c>
      <c r="CB17" s="113">
        <v>1</v>
      </c>
      <c r="CZ17" s="88">
        <v>0</v>
      </c>
    </row>
    <row r="18" spans="1:104" x14ac:dyDescent="0.2">
      <c r="A18" s="114"/>
      <c r="B18" s="116"/>
      <c r="C18" s="250" t="s">
        <v>93</v>
      </c>
      <c r="D18" s="244"/>
      <c r="E18" s="136">
        <v>0</v>
      </c>
      <c r="F18" s="118"/>
      <c r="G18" s="119"/>
      <c r="M18" s="115" t="s">
        <v>93</v>
      </c>
      <c r="O18" s="106"/>
    </row>
    <row r="19" spans="1:104" x14ac:dyDescent="0.2">
      <c r="A19" s="114"/>
      <c r="B19" s="116"/>
      <c r="C19" s="250" t="s">
        <v>94</v>
      </c>
      <c r="D19" s="244"/>
      <c r="E19" s="136">
        <v>131.63749999999999</v>
      </c>
      <c r="F19" s="118"/>
      <c r="G19" s="119"/>
      <c r="M19" s="115" t="s">
        <v>94</v>
      </c>
      <c r="O19" s="106"/>
    </row>
    <row r="20" spans="1:104" x14ac:dyDescent="0.2">
      <c r="A20" s="114"/>
      <c r="B20" s="116"/>
      <c r="C20" s="250" t="s">
        <v>95</v>
      </c>
      <c r="D20" s="244"/>
      <c r="E20" s="136">
        <v>131.63749999999999</v>
      </c>
      <c r="F20" s="118"/>
      <c r="G20" s="119"/>
      <c r="M20" s="115" t="s">
        <v>95</v>
      </c>
      <c r="O20" s="106"/>
    </row>
    <row r="21" spans="1:104" x14ac:dyDescent="0.2">
      <c r="A21" s="114"/>
      <c r="B21" s="116"/>
      <c r="C21" s="243" t="s">
        <v>96</v>
      </c>
      <c r="D21" s="244"/>
      <c r="E21" s="117">
        <v>52.655999999999999</v>
      </c>
      <c r="F21" s="118"/>
      <c r="G21" s="119"/>
      <c r="M21" s="115" t="s">
        <v>96</v>
      </c>
      <c r="O21" s="106"/>
    </row>
    <row r="22" spans="1:104" x14ac:dyDescent="0.2">
      <c r="A22" s="107">
        <v>6</v>
      </c>
      <c r="B22" s="108" t="s">
        <v>97</v>
      </c>
      <c r="C22" s="109" t="s">
        <v>98</v>
      </c>
      <c r="D22" s="110" t="s">
        <v>85</v>
      </c>
      <c r="E22" s="111">
        <v>52.66</v>
      </c>
      <c r="F22" s="111"/>
      <c r="G22" s="112">
        <f>E22*F22</f>
        <v>0</v>
      </c>
      <c r="O22" s="106">
        <v>2</v>
      </c>
      <c r="AA22" s="88">
        <v>1</v>
      </c>
      <c r="AB22" s="88">
        <v>1</v>
      </c>
      <c r="AC22" s="88">
        <v>1</v>
      </c>
      <c r="AZ22" s="88">
        <v>1</v>
      </c>
      <c r="BA22" s="88">
        <f>IF(AZ22=1,G22,0)</f>
        <v>0</v>
      </c>
      <c r="BB22" s="88">
        <f>IF(AZ22=2,G22,0)</f>
        <v>0</v>
      </c>
      <c r="BC22" s="88">
        <f>IF(AZ22=3,G22,0)</f>
        <v>0</v>
      </c>
      <c r="BD22" s="88">
        <f>IF(AZ22=4,G22,0)</f>
        <v>0</v>
      </c>
      <c r="BE22" s="88">
        <f>IF(AZ22=5,G22,0)</f>
        <v>0</v>
      </c>
      <c r="CA22" s="113">
        <v>1</v>
      </c>
      <c r="CB22" s="113">
        <v>1</v>
      </c>
      <c r="CZ22" s="88">
        <v>0</v>
      </c>
    </row>
    <row r="23" spans="1:104" x14ac:dyDescent="0.2">
      <c r="A23" s="107">
        <v>7</v>
      </c>
      <c r="B23" s="108" t="s">
        <v>99</v>
      </c>
      <c r="C23" s="109" t="s">
        <v>100</v>
      </c>
      <c r="D23" s="110" t="s">
        <v>85</v>
      </c>
      <c r="E23" s="111">
        <v>52.655999999999999</v>
      </c>
      <c r="F23" s="111"/>
      <c r="G23" s="112">
        <f>E23*F23</f>
        <v>0</v>
      </c>
      <c r="O23" s="106">
        <v>2</v>
      </c>
      <c r="AA23" s="88">
        <v>1</v>
      </c>
      <c r="AB23" s="88">
        <v>1</v>
      </c>
      <c r="AC23" s="88">
        <v>1</v>
      </c>
      <c r="AZ23" s="88">
        <v>1</v>
      </c>
      <c r="BA23" s="88">
        <f>IF(AZ23=1,G23,0)</f>
        <v>0</v>
      </c>
      <c r="BB23" s="88">
        <f>IF(AZ23=2,G23,0)</f>
        <v>0</v>
      </c>
      <c r="BC23" s="88">
        <f>IF(AZ23=3,G23,0)</f>
        <v>0</v>
      </c>
      <c r="BD23" s="88">
        <f>IF(AZ23=4,G23,0)</f>
        <v>0</v>
      </c>
      <c r="BE23" s="88">
        <f>IF(AZ23=5,G23,0)</f>
        <v>0</v>
      </c>
      <c r="CA23" s="113">
        <v>1</v>
      </c>
      <c r="CB23" s="113">
        <v>1</v>
      </c>
      <c r="CZ23" s="88">
        <v>0</v>
      </c>
    </row>
    <row r="24" spans="1:104" x14ac:dyDescent="0.2">
      <c r="A24" s="114"/>
      <c r="B24" s="116"/>
      <c r="C24" s="243" t="s">
        <v>96</v>
      </c>
      <c r="D24" s="244"/>
      <c r="E24" s="117">
        <v>52.655999999999999</v>
      </c>
      <c r="F24" s="118"/>
      <c r="G24" s="119"/>
      <c r="M24" s="115" t="s">
        <v>96</v>
      </c>
      <c r="O24" s="106"/>
    </row>
    <row r="25" spans="1:104" x14ac:dyDescent="0.2">
      <c r="A25" s="107">
        <v>8</v>
      </c>
      <c r="B25" s="108" t="s">
        <v>101</v>
      </c>
      <c r="C25" s="109" t="s">
        <v>102</v>
      </c>
      <c r="D25" s="110" t="s">
        <v>85</v>
      </c>
      <c r="E25" s="111">
        <v>52.66</v>
      </c>
      <c r="F25" s="111"/>
      <c r="G25" s="112">
        <f>E25*F25</f>
        <v>0</v>
      </c>
      <c r="O25" s="106">
        <v>2</v>
      </c>
      <c r="AA25" s="88">
        <v>1</v>
      </c>
      <c r="AB25" s="88">
        <v>1</v>
      </c>
      <c r="AC25" s="88">
        <v>1</v>
      </c>
      <c r="AZ25" s="88">
        <v>1</v>
      </c>
      <c r="BA25" s="88">
        <f>IF(AZ25=1,G25,0)</f>
        <v>0</v>
      </c>
      <c r="BB25" s="88">
        <f>IF(AZ25=2,G25,0)</f>
        <v>0</v>
      </c>
      <c r="BC25" s="88">
        <f>IF(AZ25=3,G25,0)</f>
        <v>0</v>
      </c>
      <c r="BD25" s="88">
        <f>IF(AZ25=4,G25,0)</f>
        <v>0</v>
      </c>
      <c r="BE25" s="88">
        <f>IF(AZ25=5,G25,0)</f>
        <v>0</v>
      </c>
      <c r="CA25" s="113">
        <v>1</v>
      </c>
      <c r="CB25" s="113">
        <v>1</v>
      </c>
      <c r="CZ25" s="88">
        <v>0</v>
      </c>
    </row>
    <row r="26" spans="1:104" x14ac:dyDescent="0.2">
      <c r="A26" s="107">
        <v>9</v>
      </c>
      <c r="B26" s="108" t="s">
        <v>103</v>
      </c>
      <c r="C26" s="109" t="s">
        <v>104</v>
      </c>
      <c r="D26" s="110" t="s">
        <v>85</v>
      </c>
      <c r="E26" s="111">
        <v>13.164</v>
      </c>
      <c r="F26" s="111"/>
      <c r="G26" s="112">
        <f>E26*F26</f>
        <v>0</v>
      </c>
      <c r="O26" s="106">
        <v>2</v>
      </c>
      <c r="AA26" s="88">
        <v>1</v>
      </c>
      <c r="AB26" s="88">
        <v>1</v>
      </c>
      <c r="AC26" s="88">
        <v>1</v>
      </c>
      <c r="AZ26" s="88">
        <v>1</v>
      </c>
      <c r="BA26" s="88">
        <f>IF(AZ26=1,G26,0)</f>
        <v>0</v>
      </c>
      <c r="BB26" s="88">
        <f>IF(AZ26=2,G26,0)</f>
        <v>0</v>
      </c>
      <c r="BC26" s="88">
        <f>IF(AZ26=3,G26,0)</f>
        <v>0</v>
      </c>
      <c r="BD26" s="88">
        <f>IF(AZ26=4,G26,0)</f>
        <v>0</v>
      </c>
      <c r="BE26" s="88">
        <f>IF(AZ26=5,G26,0)</f>
        <v>0</v>
      </c>
      <c r="CA26" s="113">
        <v>1</v>
      </c>
      <c r="CB26" s="113">
        <v>1</v>
      </c>
      <c r="CZ26" s="88">
        <v>0</v>
      </c>
    </row>
    <row r="27" spans="1:104" x14ac:dyDescent="0.2">
      <c r="A27" s="114"/>
      <c r="B27" s="116"/>
      <c r="C27" s="243" t="s">
        <v>105</v>
      </c>
      <c r="D27" s="244"/>
      <c r="E27" s="117">
        <v>13.164</v>
      </c>
      <c r="F27" s="118"/>
      <c r="G27" s="119"/>
      <c r="M27" s="115" t="s">
        <v>105</v>
      </c>
      <c r="O27" s="106"/>
    </row>
    <row r="28" spans="1:104" x14ac:dyDescent="0.2">
      <c r="A28" s="107">
        <v>10</v>
      </c>
      <c r="B28" s="108" t="s">
        <v>106</v>
      </c>
      <c r="C28" s="109" t="s">
        <v>107</v>
      </c>
      <c r="D28" s="110" t="s">
        <v>85</v>
      </c>
      <c r="E28" s="111">
        <v>13.164</v>
      </c>
      <c r="F28" s="111"/>
      <c r="G28" s="112">
        <f>E28*F28</f>
        <v>0</v>
      </c>
      <c r="O28" s="106">
        <v>2</v>
      </c>
      <c r="AA28" s="88">
        <v>1</v>
      </c>
      <c r="AB28" s="88">
        <v>1</v>
      </c>
      <c r="AC28" s="88">
        <v>1</v>
      </c>
      <c r="AZ28" s="88">
        <v>1</v>
      </c>
      <c r="BA28" s="88">
        <f>IF(AZ28=1,G28,0)</f>
        <v>0</v>
      </c>
      <c r="BB28" s="88">
        <f>IF(AZ28=2,G28,0)</f>
        <v>0</v>
      </c>
      <c r="BC28" s="88">
        <f>IF(AZ28=3,G28,0)</f>
        <v>0</v>
      </c>
      <c r="BD28" s="88">
        <f>IF(AZ28=4,G28,0)</f>
        <v>0</v>
      </c>
      <c r="BE28" s="88">
        <f>IF(AZ28=5,G28,0)</f>
        <v>0</v>
      </c>
      <c r="CA28" s="113">
        <v>1</v>
      </c>
      <c r="CB28" s="113">
        <v>1</v>
      </c>
      <c r="CZ28" s="88">
        <v>0</v>
      </c>
    </row>
    <row r="29" spans="1:104" x14ac:dyDescent="0.2">
      <c r="A29" s="114"/>
      <c r="B29" s="116"/>
      <c r="C29" s="243" t="s">
        <v>105</v>
      </c>
      <c r="D29" s="244"/>
      <c r="E29" s="117">
        <v>13.164</v>
      </c>
      <c r="F29" s="118"/>
      <c r="G29" s="119"/>
      <c r="M29" s="115" t="s">
        <v>105</v>
      </c>
      <c r="O29" s="106"/>
    </row>
    <row r="30" spans="1:104" x14ac:dyDescent="0.2">
      <c r="A30" s="107">
        <v>11</v>
      </c>
      <c r="B30" s="108" t="s">
        <v>108</v>
      </c>
      <c r="C30" s="109" t="s">
        <v>109</v>
      </c>
      <c r="D30" s="110" t="s">
        <v>110</v>
      </c>
      <c r="E30" s="111">
        <v>99.325000000000003</v>
      </c>
      <c r="F30" s="111"/>
      <c r="G30" s="112">
        <f>E30*F30</f>
        <v>0</v>
      </c>
      <c r="O30" s="106">
        <v>2</v>
      </c>
      <c r="AA30" s="88">
        <v>1</v>
      </c>
      <c r="AB30" s="88">
        <v>1</v>
      </c>
      <c r="AC30" s="88">
        <v>1</v>
      </c>
      <c r="AZ30" s="88">
        <v>1</v>
      </c>
      <c r="BA30" s="88">
        <f>IF(AZ30=1,G30,0)</f>
        <v>0</v>
      </c>
      <c r="BB30" s="88">
        <f>IF(AZ30=2,G30,0)</f>
        <v>0</v>
      </c>
      <c r="BC30" s="88">
        <f>IF(AZ30=3,G30,0)</f>
        <v>0</v>
      </c>
      <c r="BD30" s="88">
        <f>IF(AZ30=4,G30,0)</f>
        <v>0</v>
      </c>
      <c r="BE30" s="88">
        <f>IF(AZ30=5,G30,0)</f>
        <v>0</v>
      </c>
      <c r="CA30" s="113">
        <v>1</v>
      </c>
      <c r="CB30" s="113">
        <v>1</v>
      </c>
      <c r="CZ30" s="88">
        <v>9.8999999999999999E-4</v>
      </c>
    </row>
    <row r="31" spans="1:104" x14ac:dyDescent="0.2">
      <c r="A31" s="114"/>
      <c r="B31" s="116"/>
      <c r="C31" s="243" t="s">
        <v>111</v>
      </c>
      <c r="D31" s="244"/>
      <c r="E31" s="117">
        <v>99.325000000000003</v>
      </c>
      <c r="F31" s="118"/>
      <c r="G31" s="119"/>
      <c r="M31" s="115" t="s">
        <v>111</v>
      </c>
      <c r="O31" s="106"/>
    </row>
    <row r="32" spans="1:104" x14ac:dyDescent="0.2">
      <c r="A32" s="107">
        <v>12</v>
      </c>
      <c r="B32" s="108" t="s">
        <v>112</v>
      </c>
      <c r="C32" s="109" t="s">
        <v>113</v>
      </c>
      <c r="D32" s="110" t="s">
        <v>110</v>
      </c>
      <c r="E32" s="111">
        <v>99.32</v>
      </c>
      <c r="F32" s="111"/>
      <c r="G32" s="112">
        <f>E32*F32</f>
        <v>0</v>
      </c>
      <c r="O32" s="106">
        <v>2</v>
      </c>
      <c r="AA32" s="88">
        <v>1</v>
      </c>
      <c r="AB32" s="88">
        <v>1</v>
      </c>
      <c r="AC32" s="88">
        <v>1</v>
      </c>
      <c r="AZ32" s="88">
        <v>1</v>
      </c>
      <c r="BA32" s="88">
        <f>IF(AZ32=1,G32,0)</f>
        <v>0</v>
      </c>
      <c r="BB32" s="88">
        <f>IF(AZ32=2,G32,0)</f>
        <v>0</v>
      </c>
      <c r="BC32" s="88">
        <f>IF(AZ32=3,G32,0)</f>
        <v>0</v>
      </c>
      <c r="BD32" s="88">
        <f>IF(AZ32=4,G32,0)</f>
        <v>0</v>
      </c>
      <c r="BE32" s="88">
        <f>IF(AZ32=5,G32,0)</f>
        <v>0</v>
      </c>
      <c r="CA32" s="113">
        <v>1</v>
      </c>
      <c r="CB32" s="113">
        <v>1</v>
      </c>
      <c r="CZ32" s="88">
        <v>0</v>
      </c>
    </row>
    <row r="33" spans="1:104" x14ac:dyDescent="0.2">
      <c r="A33" s="107">
        <v>13</v>
      </c>
      <c r="B33" s="108" t="s">
        <v>114</v>
      </c>
      <c r="C33" s="109" t="s">
        <v>115</v>
      </c>
      <c r="D33" s="110" t="s">
        <v>85</v>
      </c>
      <c r="E33" s="111">
        <v>40.677</v>
      </c>
      <c r="F33" s="111"/>
      <c r="G33" s="112">
        <f>E33*F33</f>
        <v>0</v>
      </c>
      <c r="O33" s="106">
        <v>2</v>
      </c>
      <c r="AA33" s="88">
        <v>1</v>
      </c>
      <c r="AB33" s="88">
        <v>0</v>
      </c>
      <c r="AC33" s="88">
        <v>0</v>
      </c>
      <c r="AZ33" s="88">
        <v>1</v>
      </c>
      <c r="BA33" s="88">
        <f>IF(AZ33=1,G33,0)</f>
        <v>0</v>
      </c>
      <c r="BB33" s="88">
        <f>IF(AZ33=2,G33,0)</f>
        <v>0</v>
      </c>
      <c r="BC33" s="88">
        <f>IF(AZ33=3,G33,0)</f>
        <v>0</v>
      </c>
      <c r="BD33" s="88">
        <f>IF(AZ33=4,G33,0)</f>
        <v>0</v>
      </c>
      <c r="BE33" s="88">
        <f>IF(AZ33=5,G33,0)</f>
        <v>0</v>
      </c>
      <c r="CA33" s="113">
        <v>1</v>
      </c>
      <c r="CB33" s="113">
        <v>0</v>
      </c>
      <c r="CZ33" s="88">
        <v>0</v>
      </c>
    </row>
    <row r="34" spans="1:104" x14ac:dyDescent="0.2">
      <c r="A34" s="114"/>
      <c r="B34" s="116"/>
      <c r="C34" s="243" t="s">
        <v>116</v>
      </c>
      <c r="D34" s="244"/>
      <c r="E34" s="117">
        <v>40.677</v>
      </c>
      <c r="F34" s="118"/>
      <c r="G34" s="119"/>
      <c r="M34" s="115" t="s">
        <v>116</v>
      </c>
      <c r="O34" s="106"/>
    </row>
    <row r="35" spans="1:104" x14ac:dyDescent="0.2">
      <c r="A35" s="107">
        <v>14</v>
      </c>
      <c r="B35" s="108" t="s">
        <v>117</v>
      </c>
      <c r="C35" s="109" t="s">
        <v>118</v>
      </c>
      <c r="D35" s="110" t="s">
        <v>85</v>
      </c>
      <c r="E35" s="111">
        <v>9.9499999999999993</v>
      </c>
      <c r="F35" s="111"/>
      <c r="G35" s="112">
        <f>E35*F35</f>
        <v>0</v>
      </c>
      <c r="O35" s="106">
        <v>2</v>
      </c>
      <c r="AA35" s="88">
        <v>1</v>
      </c>
      <c r="AB35" s="88">
        <v>1</v>
      </c>
      <c r="AC35" s="88">
        <v>1</v>
      </c>
      <c r="AZ35" s="88">
        <v>1</v>
      </c>
      <c r="BA35" s="88">
        <f>IF(AZ35=1,G35,0)</f>
        <v>0</v>
      </c>
      <c r="BB35" s="88">
        <f>IF(AZ35=2,G35,0)</f>
        <v>0</v>
      </c>
      <c r="BC35" s="88">
        <f>IF(AZ35=3,G35,0)</f>
        <v>0</v>
      </c>
      <c r="BD35" s="88">
        <f>IF(AZ35=4,G35,0)</f>
        <v>0</v>
      </c>
      <c r="BE35" s="88">
        <f>IF(AZ35=5,G35,0)</f>
        <v>0</v>
      </c>
      <c r="CA35" s="113">
        <v>1</v>
      </c>
      <c r="CB35" s="113">
        <v>1</v>
      </c>
      <c r="CZ35" s="88">
        <v>0</v>
      </c>
    </row>
    <row r="36" spans="1:104" x14ac:dyDescent="0.2">
      <c r="A36" s="114"/>
      <c r="B36" s="116"/>
      <c r="C36" s="243" t="s">
        <v>119</v>
      </c>
      <c r="D36" s="244"/>
      <c r="E36" s="117">
        <v>9.9499999999999993</v>
      </c>
      <c r="F36" s="118"/>
      <c r="G36" s="119"/>
      <c r="M36" s="115" t="s">
        <v>119</v>
      </c>
      <c r="O36" s="106"/>
    </row>
    <row r="37" spans="1:104" x14ac:dyDescent="0.2">
      <c r="A37" s="107">
        <v>15</v>
      </c>
      <c r="B37" s="108" t="s">
        <v>120</v>
      </c>
      <c r="C37" s="109" t="s">
        <v>121</v>
      </c>
      <c r="D37" s="110" t="s">
        <v>85</v>
      </c>
      <c r="E37" s="111">
        <v>99.5</v>
      </c>
      <c r="F37" s="111"/>
      <c r="G37" s="112">
        <f>E37*F37</f>
        <v>0</v>
      </c>
      <c r="O37" s="106">
        <v>2</v>
      </c>
      <c r="AA37" s="88">
        <v>1</v>
      </c>
      <c r="AB37" s="88">
        <v>1</v>
      </c>
      <c r="AC37" s="88">
        <v>1</v>
      </c>
      <c r="AZ37" s="88">
        <v>1</v>
      </c>
      <c r="BA37" s="88">
        <f>IF(AZ37=1,G37,0)</f>
        <v>0</v>
      </c>
      <c r="BB37" s="88">
        <f>IF(AZ37=2,G37,0)</f>
        <v>0</v>
      </c>
      <c r="BC37" s="88">
        <f>IF(AZ37=3,G37,0)</f>
        <v>0</v>
      </c>
      <c r="BD37" s="88">
        <f>IF(AZ37=4,G37,0)</f>
        <v>0</v>
      </c>
      <c r="BE37" s="88">
        <f>IF(AZ37=5,G37,0)</f>
        <v>0</v>
      </c>
      <c r="CA37" s="113">
        <v>1</v>
      </c>
      <c r="CB37" s="113">
        <v>1</v>
      </c>
      <c r="CZ37" s="88">
        <v>0</v>
      </c>
    </row>
    <row r="38" spans="1:104" x14ac:dyDescent="0.2">
      <c r="A38" s="114"/>
      <c r="B38" s="116"/>
      <c r="C38" s="243" t="s">
        <v>122</v>
      </c>
      <c r="D38" s="244"/>
      <c r="E38" s="117">
        <v>99.5</v>
      </c>
      <c r="F38" s="118"/>
      <c r="G38" s="119"/>
      <c r="M38" s="115" t="s">
        <v>122</v>
      </c>
      <c r="O38" s="106"/>
    </row>
    <row r="39" spans="1:104" x14ac:dyDescent="0.2">
      <c r="A39" s="107">
        <v>16</v>
      </c>
      <c r="B39" s="108" t="s">
        <v>123</v>
      </c>
      <c r="C39" s="109" t="s">
        <v>124</v>
      </c>
      <c r="D39" s="110" t="s">
        <v>85</v>
      </c>
      <c r="E39" s="111">
        <v>30.28</v>
      </c>
      <c r="F39" s="111"/>
      <c r="G39" s="112">
        <f>E39*F39</f>
        <v>0</v>
      </c>
      <c r="O39" s="106">
        <v>2</v>
      </c>
      <c r="AA39" s="88">
        <v>1</v>
      </c>
      <c r="AB39" s="88">
        <v>1</v>
      </c>
      <c r="AC39" s="88">
        <v>1</v>
      </c>
      <c r="AZ39" s="88">
        <v>1</v>
      </c>
      <c r="BA39" s="88">
        <f>IF(AZ39=1,G39,0)</f>
        <v>0</v>
      </c>
      <c r="BB39" s="88">
        <f>IF(AZ39=2,G39,0)</f>
        <v>0</v>
      </c>
      <c r="BC39" s="88">
        <f>IF(AZ39=3,G39,0)</f>
        <v>0</v>
      </c>
      <c r="BD39" s="88">
        <f>IF(AZ39=4,G39,0)</f>
        <v>0</v>
      </c>
      <c r="BE39" s="88">
        <f>IF(AZ39=5,G39,0)</f>
        <v>0</v>
      </c>
      <c r="CA39" s="113">
        <v>1</v>
      </c>
      <c r="CB39" s="113">
        <v>1</v>
      </c>
      <c r="CZ39" s="88">
        <v>0</v>
      </c>
    </row>
    <row r="40" spans="1:104" x14ac:dyDescent="0.2">
      <c r="A40" s="114"/>
      <c r="B40" s="116"/>
      <c r="C40" s="243" t="s">
        <v>125</v>
      </c>
      <c r="D40" s="244"/>
      <c r="E40" s="117">
        <v>26.33</v>
      </c>
      <c r="F40" s="118"/>
      <c r="G40" s="119"/>
      <c r="M40" s="115" t="s">
        <v>125</v>
      </c>
      <c r="O40" s="106"/>
    </row>
    <row r="41" spans="1:104" x14ac:dyDescent="0.2">
      <c r="A41" s="114"/>
      <c r="B41" s="116"/>
      <c r="C41" s="243" t="s">
        <v>126</v>
      </c>
      <c r="D41" s="244"/>
      <c r="E41" s="117">
        <v>3.95</v>
      </c>
      <c r="F41" s="118"/>
      <c r="G41" s="119"/>
      <c r="M41" s="115" t="s">
        <v>126</v>
      </c>
      <c r="O41" s="106"/>
    </row>
    <row r="42" spans="1:104" x14ac:dyDescent="0.2">
      <c r="A42" s="107">
        <v>17</v>
      </c>
      <c r="B42" s="108" t="s">
        <v>127</v>
      </c>
      <c r="C42" s="109" t="s">
        <v>128</v>
      </c>
      <c r="D42" s="110" t="s">
        <v>85</v>
      </c>
      <c r="E42" s="111">
        <v>302.8</v>
      </c>
      <c r="F42" s="111"/>
      <c r="G42" s="112">
        <f>E42*F42</f>
        <v>0</v>
      </c>
      <c r="O42" s="106">
        <v>2</v>
      </c>
      <c r="AA42" s="88">
        <v>1</v>
      </c>
      <c r="AB42" s="88">
        <v>1</v>
      </c>
      <c r="AC42" s="88">
        <v>1</v>
      </c>
      <c r="AZ42" s="88">
        <v>1</v>
      </c>
      <c r="BA42" s="88">
        <f>IF(AZ42=1,G42,0)</f>
        <v>0</v>
      </c>
      <c r="BB42" s="88">
        <f>IF(AZ42=2,G42,0)</f>
        <v>0</v>
      </c>
      <c r="BC42" s="88">
        <f>IF(AZ42=3,G42,0)</f>
        <v>0</v>
      </c>
      <c r="BD42" s="88">
        <f>IF(AZ42=4,G42,0)</f>
        <v>0</v>
      </c>
      <c r="BE42" s="88">
        <f>IF(AZ42=5,G42,0)</f>
        <v>0</v>
      </c>
      <c r="CA42" s="113">
        <v>1</v>
      </c>
      <c r="CB42" s="113">
        <v>1</v>
      </c>
      <c r="CZ42" s="88">
        <v>0</v>
      </c>
    </row>
    <row r="43" spans="1:104" x14ac:dyDescent="0.2">
      <c r="A43" s="114"/>
      <c r="B43" s="116"/>
      <c r="C43" s="243" t="s">
        <v>129</v>
      </c>
      <c r="D43" s="244"/>
      <c r="E43" s="117">
        <v>302.8</v>
      </c>
      <c r="F43" s="118"/>
      <c r="G43" s="119"/>
      <c r="M43" s="115" t="s">
        <v>129</v>
      </c>
      <c r="O43" s="106"/>
    </row>
    <row r="44" spans="1:104" x14ac:dyDescent="0.2">
      <c r="A44" s="107">
        <v>18</v>
      </c>
      <c r="B44" s="108" t="s">
        <v>130</v>
      </c>
      <c r="C44" s="109" t="s">
        <v>131</v>
      </c>
      <c r="D44" s="110" t="s">
        <v>85</v>
      </c>
      <c r="E44" s="111">
        <v>9.9499999999999993</v>
      </c>
      <c r="F44" s="111"/>
      <c r="G44" s="112">
        <f>E44*F44</f>
        <v>0</v>
      </c>
      <c r="O44" s="106">
        <v>2</v>
      </c>
      <c r="AA44" s="88">
        <v>1</v>
      </c>
      <c r="AB44" s="88">
        <v>1</v>
      </c>
      <c r="AC44" s="88">
        <v>1</v>
      </c>
      <c r="AZ44" s="88">
        <v>1</v>
      </c>
      <c r="BA44" s="88">
        <f>IF(AZ44=1,G44,0)</f>
        <v>0</v>
      </c>
      <c r="BB44" s="88">
        <f>IF(AZ44=2,G44,0)</f>
        <v>0</v>
      </c>
      <c r="BC44" s="88">
        <f>IF(AZ44=3,G44,0)</f>
        <v>0</v>
      </c>
      <c r="BD44" s="88">
        <f>IF(AZ44=4,G44,0)</f>
        <v>0</v>
      </c>
      <c r="BE44" s="88">
        <f>IF(AZ44=5,G44,0)</f>
        <v>0</v>
      </c>
      <c r="CA44" s="113">
        <v>1</v>
      </c>
      <c r="CB44" s="113">
        <v>1</v>
      </c>
      <c r="CZ44" s="88">
        <v>0</v>
      </c>
    </row>
    <row r="45" spans="1:104" x14ac:dyDescent="0.2">
      <c r="A45" s="114"/>
      <c r="B45" s="116"/>
      <c r="C45" s="243" t="s">
        <v>132</v>
      </c>
      <c r="D45" s="244"/>
      <c r="E45" s="117">
        <v>9.9499999999999993</v>
      </c>
      <c r="F45" s="118"/>
      <c r="G45" s="119"/>
      <c r="M45" s="115" t="s">
        <v>132</v>
      </c>
      <c r="O45" s="106"/>
    </row>
    <row r="46" spans="1:104" x14ac:dyDescent="0.2">
      <c r="A46" s="107">
        <v>19</v>
      </c>
      <c r="B46" s="108" t="s">
        <v>133</v>
      </c>
      <c r="C46" s="109" t="s">
        <v>134</v>
      </c>
      <c r="D46" s="110" t="s">
        <v>85</v>
      </c>
      <c r="E46" s="111">
        <v>30.28</v>
      </c>
      <c r="F46" s="111"/>
      <c r="G46" s="112">
        <f>E46*F46</f>
        <v>0</v>
      </c>
      <c r="O46" s="106">
        <v>2</v>
      </c>
      <c r="AA46" s="88">
        <v>1</v>
      </c>
      <c r="AB46" s="88">
        <v>1</v>
      </c>
      <c r="AC46" s="88">
        <v>1</v>
      </c>
      <c r="AZ46" s="88">
        <v>1</v>
      </c>
      <c r="BA46" s="88">
        <f>IF(AZ46=1,G46,0)</f>
        <v>0</v>
      </c>
      <c r="BB46" s="88">
        <f>IF(AZ46=2,G46,0)</f>
        <v>0</v>
      </c>
      <c r="BC46" s="88">
        <f>IF(AZ46=3,G46,0)</f>
        <v>0</v>
      </c>
      <c r="BD46" s="88">
        <f>IF(AZ46=4,G46,0)</f>
        <v>0</v>
      </c>
      <c r="BE46" s="88">
        <f>IF(AZ46=5,G46,0)</f>
        <v>0</v>
      </c>
      <c r="CA46" s="113">
        <v>1</v>
      </c>
      <c r="CB46" s="113">
        <v>1</v>
      </c>
      <c r="CZ46" s="88">
        <v>0</v>
      </c>
    </row>
    <row r="47" spans="1:104" x14ac:dyDescent="0.2">
      <c r="A47" s="114"/>
      <c r="B47" s="116"/>
      <c r="C47" s="243" t="s">
        <v>135</v>
      </c>
      <c r="D47" s="244"/>
      <c r="E47" s="117">
        <v>30.28</v>
      </c>
      <c r="F47" s="118"/>
      <c r="G47" s="119"/>
      <c r="M47" s="115" t="s">
        <v>135</v>
      </c>
      <c r="O47" s="106"/>
    </row>
    <row r="48" spans="1:104" x14ac:dyDescent="0.2">
      <c r="A48" s="107">
        <v>20</v>
      </c>
      <c r="B48" s="108" t="s">
        <v>136</v>
      </c>
      <c r="C48" s="109" t="s">
        <v>137</v>
      </c>
      <c r="D48" s="110" t="s">
        <v>85</v>
      </c>
      <c r="E48" s="111">
        <v>40.229999999999997</v>
      </c>
      <c r="F48" s="111"/>
      <c r="G48" s="112">
        <f>E48*F48</f>
        <v>0</v>
      </c>
      <c r="O48" s="106">
        <v>2</v>
      </c>
      <c r="AA48" s="88">
        <v>1</v>
      </c>
      <c r="AB48" s="88">
        <v>0</v>
      </c>
      <c r="AC48" s="88">
        <v>0</v>
      </c>
      <c r="AZ48" s="88">
        <v>1</v>
      </c>
      <c r="BA48" s="88">
        <f>IF(AZ48=1,G48,0)</f>
        <v>0</v>
      </c>
      <c r="BB48" s="88">
        <f>IF(AZ48=2,G48,0)</f>
        <v>0</v>
      </c>
      <c r="BC48" s="88">
        <f>IF(AZ48=3,G48,0)</f>
        <v>0</v>
      </c>
      <c r="BD48" s="88">
        <f>IF(AZ48=4,G48,0)</f>
        <v>0</v>
      </c>
      <c r="BE48" s="88">
        <f>IF(AZ48=5,G48,0)</f>
        <v>0</v>
      </c>
      <c r="CA48" s="113">
        <v>1</v>
      </c>
      <c r="CB48" s="113">
        <v>0</v>
      </c>
      <c r="CZ48" s="88">
        <v>0</v>
      </c>
    </row>
    <row r="49" spans="1:104" x14ac:dyDescent="0.2">
      <c r="A49" s="114"/>
      <c r="B49" s="116"/>
      <c r="C49" s="243" t="s">
        <v>138</v>
      </c>
      <c r="D49" s="244"/>
      <c r="E49" s="117">
        <v>9.9499999999999993</v>
      </c>
      <c r="F49" s="118"/>
      <c r="G49" s="119"/>
      <c r="M49" s="115" t="s">
        <v>138</v>
      </c>
      <c r="O49" s="106"/>
    </row>
    <row r="50" spans="1:104" x14ac:dyDescent="0.2">
      <c r="A50" s="114"/>
      <c r="B50" s="116"/>
      <c r="C50" s="243" t="s">
        <v>139</v>
      </c>
      <c r="D50" s="244"/>
      <c r="E50" s="117">
        <v>26.33</v>
      </c>
      <c r="F50" s="118"/>
      <c r="G50" s="119"/>
      <c r="M50" s="115" t="s">
        <v>139</v>
      </c>
      <c r="O50" s="106"/>
    </row>
    <row r="51" spans="1:104" x14ac:dyDescent="0.2">
      <c r="A51" s="114"/>
      <c r="B51" s="116"/>
      <c r="C51" s="243" t="s">
        <v>126</v>
      </c>
      <c r="D51" s="244"/>
      <c r="E51" s="117">
        <v>3.95</v>
      </c>
      <c r="F51" s="118"/>
      <c r="G51" s="119"/>
      <c r="M51" s="115" t="s">
        <v>126</v>
      </c>
      <c r="O51" s="106"/>
    </row>
    <row r="52" spans="1:104" x14ac:dyDescent="0.2">
      <c r="A52" s="107">
        <v>21</v>
      </c>
      <c r="B52" s="108" t="s">
        <v>140</v>
      </c>
      <c r="C52" s="109" t="s">
        <v>141</v>
      </c>
      <c r="D52" s="110" t="s">
        <v>142</v>
      </c>
      <c r="E52" s="111">
        <v>67.184100000000001</v>
      </c>
      <c r="F52" s="111"/>
      <c r="G52" s="112">
        <f>E52*F52</f>
        <v>0</v>
      </c>
      <c r="O52" s="106">
        <v>2</v>
      </c>
      <c r="AA52" s="88">
        <v>1</v>
      </c>
      <c r="AB52" s="88">
        <v>1</v>
      </c>
      <c r="AC52" s="88">
        <v>1</v>
      </c>
      <c r="AZ52" s="88">
        <v>1</v>
      </c>
      <c r="BA52" s="88">
        <f>IF(AZ52=1,G52,0)</f>
        <v>0</v>
      </c>
      <c r="BB52" s="88">
        <f>IF(AZ52=2,G52,0)</f>
        <v>0</v>
      </c>
      <c r="BC52" s="88">
        <f>IF(AZ52=3,G52,0)</f>
        <v>0</v>
      </c>
      <c r="BD52" s="88">
        <f>IF(AZ52=4,G52,0)</f>
        <v>0</v>
      </c>
      <c r="BE52" s="88">
        <f>IF(AZ52=5,G52,0)</f>
        <v>0</v>
      </c>
      <c r="CA52" s="113">
        <v>1</v>
      </c>
      <c r="CB52" s="113">
        <v>1</v>
      </c>
      <c r="CZ52" s="88">
        <v>0</v>
      </c>
    </row>
    <row r="53" spans="1:104" x14ac:dyDescent="0.2">
      <c r="A53" s="114"/>
      <c r="B53" s="116"/>
      <c r="C53" s="243" t="s">
        <v>143</v>
      </c>
      <c r="D53" s="244"/>
      <c r="E53" s="117">
        <v>67.184100000000001</v>
      </c>
      <c r="F53" s="118"/>
      <c r="G53" s="119"/>
      <c r="M53" s="115" t="s">
        <v>143</v>
      </c>
      <c r="O53" s="106"/>
    </row>
    <row r="54" spans="1:104" x14ac:dyDescent="0.2">
      <c r="A54" s="107">
        <v>22</v>
      </c>
      <c r="B54" s="108" t="s">
        <v>144</v>
      </c>
      <c r="C54" s="109" t="s">
        <v>145</v>
      </c>
      <c r="D54" s="110" t="s">
        <v>85</v>
      </c>
      <c r="E54" s="111">
        <v>95.372500000000002</v>
      </c>
      <c r="F54" s="111"/>
      <c r="G54" s="112">
        <f>E54*F54</f>
        <v>0</v>
      </c>
      <c r="O54" s="106">
        <v>2</v>
      </c>
      <c r="AA54" s="88">
        <v>1</v>
      </c>
      <c r="AB54" s="88">
        <v>1</v>
      </c>
      <c r="AC54" s="88">
        <v>1</v>
      </c>
      <c r="AZ54" s="88">
        <v>1</v>
      </c>
      <c r="BA54" s="88">
        <f>IF(AZ54=1,G54,0)</f>
        <v>0</v>
      </c>
      <c r="BB54" s="88">
        <f>IF(AZ54=2,G54,0)</f>
        <v>0</v>
      </c>
      <c r="BC54" s="88">
        <f>IF(AZ54=3,G54,0)</f>
        <v>0</v>
      </c>
      <c r="BD54" s="88">
        <f>IF(AZ54=4,G54,0)</f>
        <v>0</v>
      </c>
      <c r="BE54" s="88">
        <f>IF(AZ54=5,G54,0)</f>
        <v>0</v>
      </c>
      <c r="CA54" s="113">
        <v>1</v>
      </c>
      <c r="CB54" s="113">
        <v>1</v>
      </c>
      <c r="CZ54" s="88">
        <v>0</v>
      </c>
    </row>
    <row r="55" spans="1:104" x14ac:dyDescent="0.2">
      <c r="A55" s="114"/>
      <c r="B55" s="116"/>
      <c r="C55" s="243" t="s">
        <v>146</v>
      </c>
      <c r="D55" s="244"/>
      <c r="E55" s="117">
        <v>0</v>
      </c>
      <c r="F55" s="118"/>
      <c r="G55" s="119"/>
      <c r="M55" s="115" t="s">
        <v>146</v>
      </c>
      <c r="O55" s="106"/>
    </row>
    <row r="56" spans="1:104" x14ac:dyDescent="0.2">
      <c r="A56" s="114"/>
      <c r="B56" s="116"/>
      <c r="C56" s="243" t="s">
        <v>147</v>
      </c>
      <c r="D56" s="244"/>
      <c r="E56" s="117">
        <v>8.68</v>
      </c>
      <c r="F56" s="118"/>
      <c r="G56" s="119"/>
      <c r="M56" s="115" t="s">
        <v>147</v>
      </c>
      <c r="O56" s="106"/>
    </row>
    <row r="57" spans="1:104" x14ac:dyDescent="0.2">
      <c r="A57" s="114"/>
      <c r="B57" s="116"/>
      <c r="C57" s="243" t="s">
        <v>148</v>
      </c>
      <c r="D57" s="244"/>
      <c r="E57" s="117">
        <v>37.852499999999999</v>
      </c>
      <c r="F57" s="118"/>
      <c r="G57" s="119"/>
      <c r="M57" s="115" t="s">
        <v>148</v>
      </c>
      <c r="O57" s="106"/>
    </row>
    <row r="58" spans="1:104" x14ac:dyDescent="0.2">
      <c r="A58" s="114"/>
      <c r="B58" s="116"/>
      <c r="C58" s="243" t="s">
        <v>149</v>
      </c>
      <c r="D58" s="244"/>
      <c r="E58" s="117">
        <v>48.84</v>
      </c>
      <c r="F58" s="118"/>
      <c r="G58" s="119"/>
      <c r="M58" s="115" t="s">
        <v>149</v>
      </c>
      <c r="O58" s="106"/>
    </row>
    <row r="59" spans="1:104" x14ac:dyDescent="0.2">
      <c r="A59" s="107">
        <v>23</v>
      </c>
      <c r="B59" s="108" t="s">
        <v>150</v>
      </c>
      <c r="C59" s="109" t="s">
        <v>151</v>
      </c>
      <c r="D59" s="110" t="s">
        <v>85</v>
      </c>
      <c r="E59" s="111">
        <v>24.45</v>
      </c>
      <c r="F59" s="111"/>
      <c r="G59" s="112">
        <f>E59*F59</f>
        <v>0</v>
      </c>
      <c r="O59" s="106">
        <v>2</v>
      </c>
      <c r="AA59" s="88">
        <v>1</v>
      </c>
      <c r="AB59" s="88">
        <v>1</v>
      </c>
      <c r="AC59" s="88">
        <v>1</v>
      </c>
      <c r="AZ59" s="88">
        <v>1</v>
      </c>
      <c r="BA59" s="88">
        <f>IF(AZ59=1,G59,0)</f>
        <v>0</v>
      </c>
      <c r="BB59" s="88">
        <f>IF(AZ59=2,G59,0)</f>
        <v>0</v>
      </c>
      <c r="BC59" s="88">
        <f>IF(AZ59=3,G59,0)</f>
        <v>0</v>
      </c>
      <c r="BD59" s="88">
        <f>IF(AZ59=4,G59,0)</f>
        <v>0</v>
      </c>
      <c r="BE59" s="88">
        <f>IF(AZ59=5,G59,0)</f>
        <v>0</v>
      </c>
      <c r="CA59" s="113">
        <v>1</v>
      </c>
      <c r="CB59" s="113">
        <v>1</v>
      </c>
      <c r="CZ59" s="88">
        <v>0</v>
      </c>
    </row>
    <row r="60" spans="1:104" x14ac:dyDescent="0.2">
      <c r="A60" s="114"/>
      <c r="B60" s="116"/>
      <c r="C60" s="243" t="s">
        <v>152</v>
      </c>
      <c r="D60" s="244"/>
      <c r="E60" s="117">
        <v>11.72</v>
      </c>
      <c r="F60" s="118"/>
      <c r="G60" s="119"/>
      <c r="M60" s="115" t="s">
        <v>152</v>
      </c>
      <c r="O60" s="106"/>
    </row>
    <row r="61" spans="1:104" x14ac:dyDescent="0.2">
      <c r="A61" s="114"/>
      <c r="B61" s="116"/>
      <c r="C61" s="243" t="s">
        <v>153</v>
      </c>
      <c r="D61" s="244"/>
      <c r="E61" s="117">
        <v>12.73</v>
      </c>
      <c r="F61" s="118"/>
      <c r="G61" s="119"/>
      <c r="M61" s="115" t="s">
        <v>153</v>
      </c>
      <c r="O61" s="106"/>
    </row>
    <row r="62" spans="1:104" x14ac:dyDescent="0.2">
      <c r="A62" s="107">
        <v>24</v>
      </c>
      <c r="B62" s="108" t="s">
        <v>154</v>
      </c>
      <c r="C62" s="109" t="s">
        <v>155</v>
      </c>
      <c r="D62" s="110" t="s">
        <v>110</v>
      </c>
      <c r="E62" s="111">
        <v>106.25</v>
      </c>
      <c r="F62" s="111"/>
      <c r="G62" s="112">
        <f>E62*F62</f>
        <v>0</v>
      </c>
      <c r="O62" s="106">
        <v>2</v>
      </c>
      <c r="AA62" s="88">
        <v>1</v>
      </c>
      <c r="AB62" s="88">
        <v>1</v>
      </c>
      <c r="AC62" s="88">
        <v>1</v>
      </c>
      <c r="AZ62" s="88">
        <v>1</v>
      </c>
      <c r="BA62" s="88">
        <f>IF(AZ62=1,G62,0)</f>
        <v>0</v>
      </c>
      <c r="BB62" s="88">
        <f>IF(AZ62=2,G62,0)</f>
        <v>0</v>
      </c>
      <c r="BC62" s="88">
        <f>IF(AZ62=3,G62,0)</f>
        <v>0</v>
      </c>
      <c r="BD62" s="88">
        <f>IF(AZ62=4,G62,0)</f>
        <v>0</v>
      </c>
      <c r="BE62" s="88">
        <f>IF(AZ62=5,G62,0)</f>
        <v>0</v>
      </c>
      <c r="CA62" s="113">
        <v>1</v>
      </c>
      <c r="CB62" s="113">
        <v>1</v>
      </c>
      <c r="CZ62" s="88">
        <v>0</v>
      </c>
    </row>
    <row r="63" spans="1:104" x14ac:dyDescent="0.2">
      <c r="A63" s="114"/>
      <c r="B63" s="116"/>
      <c r="C63" s="243" t="s">
        <v>156</v>
      </c>
      <c r="D63" s="244"/>
      <c r="E63" s="117">
        <v>106.25</v>
      </c>
      <c r="F63" s="118"/>
      <c r="G63" s="119"/>
      <c r="M63" s="115" t="s">
        <v>156</v>
      </c>
      <c r="O63" s="106"/>
    </row>
    <row r="64" spans="1:104" x14ac:dyDescent="0.2">
      <c r="A64" s="107">
        <v>25</v>
      </c>
      <c r="B64" s="108" t="s">
        <v>157</v>
      </c>
      <c r="C64" s="109" t="s">
        <v>158</v>
      </c>
      <c r="D64" s="110" t="s">
        <v>110</v>
      </c>
      <c r="E64" s="111">
        <v>106.25</v>
      </c>
      <c r="F64" s="111"/>
      <c r="G64" s="112">
        <f>E64*F64</f>
        <v>0</v>
      </c>
      <c r="O64" s="106">
        <v>2</v>
      </c>
      <c r="AA64" s="88">
        <v>1</v>
      </c>
      <c r="AB64" s="88">
        <v>1</v>
      </c>
      <c r="AC64" s="88">
        <v>1</v>
      </c>
      <c r="AZ64" s="88">
        <v>1</v>
      </c>
      <c r="BA64" s="88">
        <f>IF(AZ64=1,G64,0)</f>
        <v>0</v>
      </c>
      <c r="BB64" s="88">
        <f>IF(AZ64=2,G64,0)</f>
        <v>0</v>
      </c>
      <c r="BC64" s="88">
        <f>IF(AZ64=3,G64,0)</f>
        <v>0</v>
      </c>
      <c r="BD64" s="88">
        <f>IF(AZ64=4,G64,0)</f>
        <v>0</v>
      </c>
      <c r="BE64" s="88">
        <f>IF(AZ64=5,G64,0)</f>
        <v>0</v>
      </c>
      <c r="CA64" s="113">
        <v>1</v>
      </c>
      <c r="CB64" s="113">
        <v>1</v>
      </c>
      <c r="CZ64" s="88">
        <v>0</v>
      </c>
    </row>
    <row r="65" spans="1:104" x14ac:dyDescent="0.2">
      <c r="A65" s="107">
        <v>26</v>
      </c>
      <c r="B65" s="108" t="s">
        <v>159</v>
      </c>
      <c r="C65" s="109" t="s">
        <v>160</v>
      </c>
      <c r="D65" s="110" t="s">
        <v>142</v>
      </c>
      <c r="E65" s="111">
        <v>45.721499999999999</v>
      </c>
      <c r="F65" s="111"/>
      <c r="G65" s="112">
        <f>E65*F65</f>
        <v>0</v>
      </c>
      <c r="O65" s="106">
        <v>2</v>
      </c>
      <c r="AA65" s="88">
        <v>3</v>
      </c>
      <c r="AB65" s="88">
        <v>1</v>
      </c>
      <c r="AC65" s="88">
        <v>583414035</v>
      </c>
      <c r="AZ65" s="88">
        <v>1</v>
      </c>
      <c r="BA65" s="88">
        <f>IF(AZ65=1,G65,0)</f>
        <v>0</v>
      </c>
      <c r="BB65" s="88">
        <f>IF(AZ65=2,G65,0)</f>
        <v>0</v>
      </c>
      <c r="BC65" s="88">
        <f>IF(AZ65=3,G65,0)</f>
        <v>0</v>
      </c>
      <c r="BD65" s="88">
        <f>IF(AZ65=4,G65,0)</f>
        <v>0</v>
      </c>
      <c r="BE65" s="88">
        <f>IF(AZ65=5,G65,0)</f>
        <v>0</v>
      </c>
      <c r="CA65" s="113">
        <v>3</v>
      </c>
      <c r="CB65" s="113">
        <v>1</v>
      </c>
      <c r="CZ65" s="88">
        <v>1</v>
      </c>
    </row>
    <row r="66" spans="1:104" x14ac:dyDescent="0.2">
      <c r="A66" s="114"/>
      <c r="B66" s="116"/>
      <c r="C66" s="243" t="s">
        <v>161</v>
      </c>
      <c r="D66" s="244"/>
      <c r="E66" s="117">
        <v>45.721499999999999</v>
      </c>
      <c r="F66" s="118"/>
      <c r="G66" s="119"/>
      <c r="M66" s="115" t="s">
        <v>161</v>
      </c>
      <c r="O66" s="106"/>
    </row>
    <row r="67" spans="1:104" x14ac:dyDescent="0.2">
      <c r="A67" s="120"/>
      <c r="B67" s="121" t="s">
        <v>75</v>
      </c>
      <c r="C67" s="122" t="str">
        <f>CONCATENATE(B7," ",C7)</f>
        <v>1 Zemní práce</v>
      </c>
      <c r="D67" s="123"/>
      <c r="E67" s="124"/>
      <c r="F67" s="125"/>
      <c r="G67" s="126">
        <f>SUM(G7:G66)</f>
        <v>0</v>
      </c>
      <c r="O67" s="106">
        <v>4</v>
      </c>
      <c r="BA67" s="127">
        <f>SUM(BA7:BA66)</f>
        <v>0</v>
      </c>
      <c r="BB67" s="127">
        <f>SUM(BB7:BB66)</f>
        <v>0</v>
      </c>
      <c r="BC67" s="127">
        <f>SUM(BC7:BC66)</f>
        <v>0</v>
      </c>
      <c r="BD67" s="127">
        <f>SUM(BD7:BD66)</f>
        <v>0</v>
      </c>
      <c r="BE67" s="127">
        <f>SUM(BE7:BE66)</f>
        <v>0</v>
      </c>
    </row>
    <row r="68" spans="1:104" ht="18" customHeight="1" x14ac:dyDescent="0.2">
      <c r="A68" s="99" t="s">
        <v>72</v>
      </c>
      <c r="B68" s="100" t="s">
        <v>162</v>
      </c>
      <c r="C68" s="101" t="s">
        <v>163</v>
      </c>
      <c r="D68" s="102"/>
      <c r="E68" s="103"/>
      <c r="F68" s="103"/>
      <c r="G68" s="104"/>
      <c r="H68" s="105"/>
      <c r="I68" s="105"/>
      <c r="O68" s="106">
        <v>1</v>
      </c>
    </row>
    <row r="69" spans="1:104" x14ac:dyDescent="0.2">
      <c r="A69" s="107">
        <v>27</v>
      </c>
      <c r="B69" s="108" t="s">
        <v>164</v>
      </c>
      <c r="C69" s="109" t="s">
        <v>319</v>
      </c>
      <c r="D69" s="110" t="s">
        <v>78</v>
      </c>
      <c r="E69" s="111">
        <v>195</v>
      </c>
      <c r="F69" s="111"/>
      <c r="G69" s="112">
        <f>E69*F69</f>
        <v>0</v>
      </c>
      <c r="O69" s="106">
        <v>2</v>
      </c>
      <c r="AA69" s="88">
        <v>1</v>
      </c>
      <c r="AB69" s="88">
        <v>9</v>
      </c>
      <c r="AC69" s="88">
        <v>9</v>
      </c>
      <c r="AZ69" s="88">
        <v>1</v>
      </c>
      <c r="BA69" s="88">
        <f>IF(AZ69=1,G69,0)</f>
        <v>0</v>
      </c>
      <c r="BB69" s="88">
        <f>IF(AZ69=2,G69,0)</f>
        <v>0</v>
      </c>
      <c r="BC69" s="88">
        <f>IF(AZ69=3,G69,0)</f>
        <v>0</v>
      </c>
      <c r="BD69" s="88">
        <f>IF(AZ69=4,G69,0)</f>
        <v>0</v>
      </c>
      <c r="BE69" s="88">
        <f>IF(AZ69=5,G69,0)</f>
        <v>0</v>
      </c>
      <c r="CA69" s="113">
        <v>1</v>
      </c>
      <c r="CB69" s="113">
        <v>9</v>
      </c>
      <c r="CZ69" s="88">
        <v>0</v>
      </c>
    </row>
    <row r="70" spans="1:104" x14ac:dyDescent="0.2">
      <c r="A70" s="107">
        <v>28</v>
      </c>
      <c r="B70" s="108" t="s">
        <v>165</v>
      </c>
      <c r="C70" s="109" t="s">
        <v>166</v>
      </c>
      <c r="D70" s="110" t="s">
        <v>167</v>
      </c>
      <c r="E70" s="111">
        <v>1</v>
      </c>
      <c r="F70" s="111"/>
      <c r="G70" s="112">
        <f>E70*F70</f>
        <v>0</v>
      </c>
      <c r="O70" s="106">
        <v>2</v>
      </c>
      <c r="AA70" s="88">
        <v>1</v>
      </c>
      <c r="AB70" s="88">
        <v>1</v>
      </c>
      <c r="AC70" s="88">
        <v>1</v>
      </c>
      <c r="AZ70" s="88">
        <v>1</v>
      </c>
      <c r="BA70" s="88">
        <f>IF(AZ70=1,G70,0)</f>
        <v>0</v>
      </c>
      <c r="BB70" s="88">
        <f>IF(AZ70=2,G70,0)</f>
        <v>0</v>
      </c>
      <c r="BC70" s="88">
        <f>IF(AZ70=3,G70,0)</f>
        <v>0</v>
      </c>
      <c r="BD70" s="88">
        <f>IF(AZ70=4,G70,0)</f>
        <v>0</v>
      </c>
      <c r="BE70" s="88">
        <f>IF(AZ70=5,G70,0)</f>
        <v>0</v>
      </c>
      <c r="CA70" s="113">
        <v>1</v>
      </c>
      <c r="CB70" s="113">
        <v>1</v>
      </c>
      <c r="CZ70" s="88">
        <v>0</v>
      </c>
    </row>
    <row r="71" spans="1:104" x14ac:dyDescent="0.2">
      <c r="A71" s="107">
        <v>29</v>
      </c>
      <c r="B71" s="108" t="s">
        <v>168</v>
      </c>
      <c r="C71" s="109" t="s">
        <v>169</v>
      </c>
      <c r="D71" s="110" t="s">
        <v>85</v>
      </c>
      <c r="E71" s="111">
        <v>10.59</v>
      </c>
      <c r="F71" s="111"/>
      <c r="G71" s="112">
        <f>E71*F71</f>
        <v>0</v>
      </c>
      <c r="O71" s="106">
        <v>2</v>
      </c>
      <c r="AA71" s="88">
        <v>1</v>
      </c>
      <c r="AB71" s="88">
        <v>1</v>
      </c>
      <c r="AC71" s="88">
        <v>1</v>
      </c>
      <c r="AZ71" s="88">
        <v>1</v>
      </c>
      <c r="BA71" s="88">
        <f>IF(AZ71=1,G71,0)</f>
        <v>0</v>
      </c>
      <c r="BB71" s="88">
        <f>IF(AZ71=2,G71,0)</f>
        <v>0</v>
      </c>
      <c r="BC71" s="88">
        <f>IF(AZ71=3,G71,0)</f>
        <v>0</v>
      </c>
      <c r="BD71" s="88">
        <f>IF(AZ71=4,G71,0)</f>
        <v>0</v>
      </c>
      <c r="BE71" s="88">
        <f>IF(AZ71=5,G71,0)</f>
        <v>0</v>
      </c>
      <c r="CA71" s="113">
        <v>1</v>
      </c>
      <c r="CB71" s="113">
        <v>1</v>
      </c>
      <c r="CZ71" s="88">
        <v>1.1322000000000001</v>
      </c>
    </row>
    <row r="72" spans="1:104" x14ac:dyDescent="0.2">
      <c r="A72" s="114"/>
      <c r="B72" s="116"/>
      <c r="C72" s="250" t="s">
        <v>93</v>
      </c>
      <c r="D72" s="244"/>
      <c r="E72" s="136">
        <v>0</v>
      </c>
      <c r="F72" s="118"/>
      <c r="G72" s="119"/>
      <c r="M72" s="115" t="s">
        <v>93</v>
      </c>
      <c r="O72" s="106"/>
    </row>
    <row r="73" spans="1:104" x14ac:dyDescent="0.2">
      <c r="A73" s="114"/>
      <c r="B73" s="116"/>
      <c r="C73" s="250" t="s">
        <v>170</v>
      </c>
      <c r="D73" s="244"/>
      <c r="E73" s="136">
        <v>105.9</v>
      </c>
      <c r="F73" s="118"/>
      <c r="G73" s="119"/>
      <c r="M73" s="115" t="s">
        <v>170</v>
      </c>
      <c r="O73" s="106"/>
    </row>
    <row r="74" spans="1:104" x14ac:dyDescent="0.2">
      <c r="A74" s="114"/>
      <c r="B74" s="116"/>
      <c r="C74" s="250" t="s">
        <v>95</v>
      </c>
      <c r="D74" s="244"/>
      <c r="E74" s="136">
        <v>105.9</v>
      </c>
      <c r="F74" s="118"/>
      <c r="G74" s="119"/>
      <c r="M74" s="115" t="s">
        <v>95</v>
      </c>
      <c r="O74" s="106"/>
    </row>
    <row r="75" spans="1:104" x14ac:dyDescent="0.2">
      <c r="A75" s="114"/>
      <c r="B75" s="116"/>
      <c r="C75" s="243" t="s">
        <v>171</v>
      </c>
      <c r="D75" s="244"/>
      <c r="E75" s="117">
        <v>10.59</v>
      </c>
      <c r="F75" s="118"/>
      <c r="G75" s="119"/>
      <c r="M75" s="115" t="s">
        <v>171</v>
      </c>
      <c r="O75" s="106"/>
    </row>
    <row r="76" spans="1:104" x14ac:dyDescent="0.2">
      <c r="A76" s="107">
        <v>30</v>
      </c>
      <c r="B76" s="108" t="s">
        <v>172</v>
      </c>
      <c r="C76" s="109" t="s">
        <v>173</v>
      </c>
      <c r="D76" s="110" t="s">
        <v>174</v>
      </c>
      <c r="E76" s="111">
        <v>12</v>
      </c>
      <c r="F76" s="111"/>
      <c r="G76" s="112">
        <f>E76*F76</f>
        <v>0</v>
      </c>
      <c r="O76" s="106">
        <v>2</v>
      </c>
      <c r="AA76" s="88">
        <v>1</v>
      </c>
      <c r="AB76" s="88">
        <v>1</v>
      </c>
      <c r="AC76" s="88">
        <v>1</v>
      </c>
      <c r="AZ76" s="88">
        <v>1</v>
      </c>
      <c r="BA76" s="88">
        <f>IF(AZ76=1,G76,0)</f>
        <v>0</v>
      </c>
      <c r="BB76" s="88">
        <f>IF(AZ76=2,G76,0)</f>
        <v>0</v>
      </c>
      <c r="BC76" s="88">
        <f>IF(AZ76=3,G76,0)</f>
        <v>0</v>
      </c>
      <c r="BD76" s="88">
        <f>IF(AZ76=4,G76,0)</f>
        <v>0</v>
      </c>
      <c r="BE76" s="88">
        <f>IF(AZ76=5,G76,0)</f>
        <v>0</v>
      </c>
      <c r="CA76" s="113">
        <v>1</v>
      </c>
      <c r="CB76" s="113">
        <v>1</v>
      </c>
      <c r="CZ76" s="88">
        <v>1.65E-3</v>
      </c>
    </row>
    <row r="77" spans="1:104" x14ac:dyDescent="0.2">
      <c r="A77" s="114"/>
      <c r="B77" s="116"/>
      <c r="C77" s="243" t="s">
        <v>175</v>
      </c>
      <c r="D77" s="244"/>
      <c r="E77" s="117">
        <v>10</v>
      </c>
      <c r="F77" s="118"/>
      <c r="G77" s="119"/>
      <c r="M77" s="115" t="s">
        <v>175</v>
      </c>
      <c r="O77" s="106"/>
    </row>
    <row r="78" spans="1:104" x14ac:dyDescent="0.2">
      <c r="A78" s="114"/>
      <c r="B78" s="116"/>
      <c r="C78" s="243" t="s">
        <v>176</v>
      </c>
      <c r="D78" s="244"/>
      <c r="E78" s="117">
        <v>2</v>
      </c>
      <c r="F78" s="118"/>
      <c r="G78" s="119"/>
      <c r="M78" s="115" t="s">
        <v>176</v>
      </c>
      <c r="O78" s="106"/>
    </row>
    <row r="79" spans="1:104" x14ac:dyDescent="0.2">
      <c r="A79" s="107">
        <v>31</v>
      </c>
      <c r="B79" s="108" t="s">
        <v>177</v>
      </c>
      <c r="C79" s="109" t="s">
        <v>178</v>
      </c>
      <c r="D79" s="110" t="s">
        <v>85</v>
      </c>
      <c r="E79" s="111">
        <v>0.75</v>
      </c>
      <c r="F79" s="111"/>
      <c r="G79" s="112">
        <f>E79*F79</f>
        <v>0</v>
      </c>
      <c r="O79" s="106">
        <v>2</v>
      </c>
      <c r="AA79" s="88">
        <v>1</v>
      </c>
      <c r="AB79" s="88">
        <v>1</v>
      </c>
      <c r="AC79" s="88">
        <v>1</v>
      </c>
      <c r="AZ79" s="88">
        <v>1</v>
      </c>
      <c r="BA79" s="88">
        <f>IF(AZ79=1,G79,0)</f>
        <v>0</v>
      </c>
      <c r="BB79" s="88">
        <f>IF(AZ79=2,G79,0)</f>
        <v>0</v>
      </c>
      <c r="BC79" s="88">
        <f>IF(AZ79=3,G79,0)</f>
        <v>0</v>
      </c>
      <c r="BD79" s="88">
        <f>IF(AZ79=4,G79,0)</f>
        <v>0</v>
      </c>
      <c r="BE79" s="88">
        <f>IF(AZ79=5,G79,0)</f>
        <v>0</v>
      </c>
      <c r="CA79" s="113">
        <v>1</v>
      </c>
      <c r="CB79" s="113">
        <v>1</v>
      </c>
      <c r="CZ79" s="88">
        <v>2.5</v>
      </c>
    </row>
    <row r="80" spans="1:104" x14ac:dyDescent="0.2">
      <c r="A80" s="114"/>
      <c r="B80" s="116"/>
      <c r="C80" s="243" t="s">
        <v>179</v>
      </c>
      <c r="D80" s="244"/>
      <c r="E80" s="117">
        <v>0.75</v>
      </c>
      <c r="F80" s="118"/>
      <c r="G80" s="119"/>
      <c r="M80" s="115" t="s">
        <v>179</v>
      </c>
      <c r="O80" s="106"/>
    </row>
    <row r="81" spans="1:104" x14ac:dyDescent="0.2">
      <c r="A81" s="107">
        <v>32</v>
      </c>
      <c r="B81" s="108" t="s">
        <v>180</v>
      </c>
      <c r="C81" s="109" t="s">
        <v>181</v>
      </c>
      <c r="D81" s="110" t="s">
        <v>110</v>
      </c>
      <c r="E81" s="111">
        <v>6</v>
      </c>
      <c r="F81" s="111"/>
      <c r="G81" s="112">
        <f>E81*F81</f>
        <v>0</v>
      </c>
      <c r="O81" s="106">
        <v>2</v>
      </c>
      <c r="AA81" s="88">
        <v>1</v>
      </c>
      <c r="AB81" s="88">
        <v>1</v>
      </c>
      <c r="AC81" s="88">
        <v>1</v>
      </c>
      <c r="AZ81" s="88">
        <v>1</v>
      </c>
      <c r="BA81" s="88">
        <f>IF(AZ81=1,G81,0)</f>
        <v>0</v>
      </c>
      <c r="BB81" s="88">
        <f>IF(AZ81=2,G81,0)</f>
        <v>0</v>
      </c>
      <c r="BC81" s="88">
        <f>IF(AZ81=3,G81,0)</f>
        <v>0</v>
      </c>
      <c r="BD81" s="88">
        <f>IF(AZ81=4,G81,0)</f>
        <v>0</v>
      </c>
      <c r="BE81" s="88">
        <f>IF(AZ81=5,G81,0)</f>
        <v>0</v>
      </c>
      <c r="CA81" s="113">
        <v>1</v>
      </c>
      <c r="CB81" s="113">
        <v>1</v>
      </c>
      <c r="CZ81" s="88">
        <v>4.4099999999999999E-3</v>
      </c>
    </row>
    <row r="82" spans="1:104" x14ac:dyDescent="0.2">
      <c r="A82" s="114"/>
      <c r="B82" s="116"/>
      <c r="C82" s="243" t="s">
        <v>182</v>
      </c>
      <c r="D82" s="244"/>
      <c r="E82" s="117">
        <v>6</v>
      </c>
      <c r="F82" s="118"/>
      <c r="G82" s="119"/>
      <c r="M82" s="115" t="s">
        <v>182</v>
      </c>
      <c r="O82" s="106"/>
    </row>
    <row r="83" spans="1:104" x14ac:dyDescent="0.2">
      <c r="A83" s="107">
        <v>33</v>
      </c>
      <c r="B83" s="108" t="s">
        <v>183</v>
      </c>
      <c r="C83" s="109" t="s">
        <v>184</v>
      </c>
      <c r="D83" s="110" t="s">
        <v>78</v>
      </c>
      <c r="E83" s="111">
        <v>165</v>
      </c>
      <c r="F83" s="111"/>
      <c r="G83" s="112">
        <f>E83*F83</f>
        <v>0</v>
      </c>
      <c r="O83" s="106">
        <v>2</v>
      </c>
      <c r="AA83" s="88">
        <v>1</v>
      </c>
      <c r="AB83" s="88">
        <v>1</v>
      </c>
      <c r="AC83" s="88">
        <v>1</v>
      </c>
      <c r="AZ83" s="88">
        <v>1</v>
      </c>
      <c r="BA83" s="88">
        <f>IF(AZ83=1,G83,0)</f>
        <v>0</v>
      </c>
      <c r="BB83" s="88">
        <f>IF(AZ83=2,G83,0)</f>
        <v>0</v>
      </c>
      <c r="BC83" s="88">
        <f>IF(AZ83=3,G83,0)</f>
        <v>0</v>
      </c>
      <c r="BD83" s="88">
        <f>IF(AZ83=4,G83,0)</f>
        <v>0</v>
      </c>
      <c r="BE83" s="88">
        <f>IF(AZ83=5,G83,0)</f>
        <v>0</v>
      </c>
      <c r="CA83" s="113">
        <v>1</v>
      </c>
      <c r="CB83" s="113">
        <v>1</v>
      </c>
      <c r="CZ83" s="88">
        <v>0</v>
      </c>
    </row>
    <row r="84" spans="1:104" ht="12" customHeight="1" x14ac:dyDescent="0.2">
      <c r="A84" s="107">
        <v>34</v>
      </c>
      <c r="B84" s="108" t="s">
        <v>185</v>
      </c>
      <c r="C84" s="109" t="s">
        <v>186</v>
      </c>
      <c r="D84" s="110" t="s">
        <v>174</v>
      </c>
      <c r="E84" s="111">
        <v>12</v>
      </c>
      <c r="F84" s="111"/>
      <c r="G84" s="112">
        <f>E84*F84</f>
        <v>0</v>
      </c>
      <c r="O84" s="106">
        <v>2</v>
      </c>
      <c r="AA84" s="88">
        <v>3</v>
      </c>
      <c r="AB84" s="88">
        <v>1</v>
      </c>
      <c r="AC84" s="88">
        <v>2860013</v>
      </c>
      <c r="AZ84" s="88">
        <v>1</v>
      </c>
      <c r="BA84" s="88">
        <f>IF(AZ84=1,G84,0)</f>
        <v>0</v>
      </c>
      <c r="BB84" s="88">
        <f>IF(AZ84=2,G84,0)</f>
        <v>0</v>
      </c>
      <c r="BC84" s="88">
        <f>IF(AZ84=3,G84,0)</f>
        <v>0</v>
      </c>
      <c r="BD84" s="88">
        <f>IF(AZ84=4,G84,0)</f>
        <v>0</v>
      </c>
      <c r="BE84" s="88">
        <f>IF(AZ84=5,G84,0)</f>
        <v>0</v>
      </c>
      <c r="CA84" s="113">
        <v>3</v>
      </c>
      <c r="CB84" s="113">
        <v>1</v>
      </c>
      <c r="CZ84" s="88">
        <v>2E-3</v>
      </c>
    </row>
    <row r="85" spans="1:104" ht="12" customHeight="1" x14ac:dyDescent="0.2">
      <c r="A85" s="107">
        <v>35</v>
      </c>
      <c r="B85" s="108" t="s">
        <v>187</v>
      </c>
      <c r="C85" s="109" t="s">
        <v>188</v>
      </c>
      <c r="D85" s="110" t="s">
        <v>174</v>
      </c>
      <c r="E85" s="111">
        <v>2</v>
      </c>
      <c r="F85" s="111"/>
      <c r="G85" s="112">
        <f>E85*F85</f>
        <v>0</v>
      </c>
      <c r="O85" s="106">
        <v>2</v>
      </c>
      <c r="AA85" s="88">
        <v>3</v>
      </c>
      <c r="AB85" s="88">
        <v>1</v>
      </c>
      <c r="AC85" s="88">
        <v>2860014</v>
      </c>
      <c r="AZ85" s="88">
        <v>1</v>
      </c>
      <c r="BA85" s="88">
        <f>IF(AZ85=1,G85,0)</f>
        <v>0</v>
      </c>
      <c r="BB85" s="88">
        <f>IF(AZ85=2,G85,0)</f>
        <v>0</v>
      </c>
      <c r="BC85" s="88">
        <f>IF(AZ85=3,G85,0)</f>
        <v>0</v>
      </c>
      <c r="BD85" s="88">
        <f>IF(AZ85=4,G85,0)</f>
        <v>0</v>
      </c>
      <c r="BE85" s="88">
        <f>IF(AZ85=5,G85,0)</f>
        <v>0</v>
      </c>
      <c r="CA85" s="113">
        <v>3</v>
      </c>
      <c r="CB85" s="113">
        <v>1</v>
      </c>
      <c r="CZ85" s="88">
        <v>2E-3</v>
      </c>
    </row>
    <row r="86" spans="1:104" x14ac:dyDescent="0.2">
      <c r="A86" s="120"/>
      <c r="B86" s="121" t="s">
        <v>75</v>
      </c>
      <c r="C86" s="122" t="str">
        <f>CONCATENATE(B68," ",C68)</f>
        <v>45 Podkladní a vedlejší konstrukce</v>
      </c>
      <c r="D86" s="123"/>
      <c r="E86" s="124"/>
      <c r="F86" s="125"/>
      <c r="G86" s="126">
        <f>SUM(G68:G85)</f>
        <v>0</v>
      </c>
      <c r="O86" s="106">
        <v>4</v>
      </c>
      <c r="BA86" s="127">
        <f>SUM(BA68:BA85)</f>
        <v>0</v>
      </c>
      <c r="BB86" s="127">
        <f>SUM(BB68:BB85)</f>
        <v>0</v>
      </c>
      <c r="BC86" s="127">
        <f>SUM(BC68:BC85)</f>
        <v>0</v>
      </c>
      <c r="BD86" s="127">
        <f>SUM(BD68:BD85)</f>
        <v>0</v>
      </c>
      <c r="BE86" s="127">
        <f>SUM(BE68:BE85)</f>
        <v>0</v>
      </c>
    </row>
    <row r="87" spans="1:104" ht="18" customHeight="1" x14ac:dyDescent="0.2">
      <c r="A87" s="99" t="s">
        <v>72</v>
      </c>
      <c r="B87" s="100" t="s">
        <v>189</v>
      </c>
      <c r="C87" s="101" t="s">
        <v>190</v>
      </c>
      <c r="D87" s="102"/>
      <c r="E87" s="103"/>
      <c r="F87" s="103"/>
      <c r="G87" s="104"/>
      <c r="H87" s="105"/>
      <c r="I87" s="105"/>
      <c r="O87" s="106">
        <v>1</v>
      </c>
    </row>
    <row r="88" spans="1:104" x14ac:dyDescent="0.2">
      <c r="A88" s="107">
        <v>36</v>
      </c>
      <c r="B88" s="108" t="s">
        <v>191</v>
      </c>
      <c r="C88" s="109" t="s">
        <v>192</v>
      </c>
      <c r="D88" s="110" t="s">
        <v>85</v>
      </c>
      <c r="E88" s="111">
        <v>2.1</v>
      </c>
      <c r="F88" s="111"/>
      <c r="G88" s="112">
        <f>E88*F88</f>
        <v>0</v>
      </c>
      <c r="O88" s="106">
        <v>2</v>
      </c>
      <c r="AA88" s="88">
        <v>1</v>
      </c>
      <c r="AB88" s="88">
        <v>1</v>
      </c>
      <c r="AC88" s="88">
        <v>1</v>
      </c>
      <c r="AZ88" s="88">
        <v>1</v>
      </c>
      <c r="BA88" s="88">
        <f>IF(AZ88=1,G88,0)</f>
        <v>0</v>
      </c>
      <c r="BB88" s="88">
        <f>IF(AZ88=2,G88,0)</f>
        <v>0</v>
      </c>
      <c r="BC88" s="88">
        <f>IF(AZ88=3,G88,0)</f>
        <v>0</v>
      </c>
      <c r="BD88" s="88">
        <f>IF(AZ88=4,G88,0)</f>
        <v>0</v>
      </c>
      <c r="BE88" s="88">
        <f>IF(AZ88=5,G88,0)</f>
        <v>0</v>
      </c>
      <c r="CA88" s="113">
        <v>1</v>
      </c>
      <c r="CB88" s="113">
        <v>1</v>
      </c>
      <c r="CZ88" s="88">
        <v>1.98</v>
      </c>
    </row>
    <row r="89" spans="1:104" x14ac:dyDescent="0.2">
      <c r="A89" s="114"/>
      <c r="B89" s="116"/>
      <c r="C89" s="243" t="s">
        <v>193</v>
      </c>
      <c r="D89" s="244"/>
      <c r="E89" s="117">
        <v>2.1</v>
      </c>
      <c r="F89" s="118"/>
      <c r="G89" s="119"/>
      <c r="M89" s="115" t="s">
        <v>193</v>
      </c>
      <c r="O89" s="106"/>
    </row>
    <row r="90" spans="1:104" x14ac:dyDescent="0.2">
      <c r="A90" s="107">
        <v>37</v>
      </c>
      <c r="B90" s="108" t="s">
        <v>194</v>
      </c>
      <c r="C90" s="109" t="s">
        <v>195</v>
      </c>
      <c r="D90" s="110" t="s">
        <v>85</v>
      </c>
      <c r="E90" s="111">
        <v>2.1</v>
      </c>
      <c r="F90" s="111"/>
      <c r="G90" s="112">
        <f>E90*F90</f>
        <v>0</v>
      </c>
      <c r="O90" s="106">
        <v>2</v>
      </c>
      <c r="AA90" s="88">
        <v>1</v>
      </c>
      <c r="AB90" s="88">
        <v>1</v>
      </c>
      <c r="AC90" s="88">
        <v>1</v>
      </c>
      <c r="AZ90" s="88">
        <v>1</v>
      </c>
      <c r="BA90" s="88">
        <f>IF(AZ90=1,G90,0)</f>
        <v>0</v>
      </c>
      <c r="BB90" s="88">
        <f>IF(AZ90=2,G90,0)</f>
        <v>0</v>
      </c>
      <c r="BC90" s="88">
        <f>IF(AZ90=3,G90,0)</f>
        <v>0</v>
      </c>
      <c r="BD90" s="88">
        <f>IF(AZ90=4,G90,0)</f>
        <v>0</v>
      </c>
      <c r="BE90" s="88">
        <f>IF(AZ90=5,G90,0)</f>
        <v>0</v>
      </c>
      <c r="CA90" s="113">
        <v>1</v>
      </c>
      <c r="CB90" s="113">
        <v>1</v>
      </c>
      <c r="CZ90" s="88">
        <v>1.98</v>
      </c>
    </row>
    <row r="91" spans="1:104" x14ac:dyDescent="0.2">
      <c r="A91" s="114"/>
      <c r="B91" s="116"/>
      <c r="C91" s="243" t="s">
        <v>193</v>
      </c>
      <c r="D91" s="244"/>
      <c r="E91" s="117">
        <v>2.1</v>
      </c>
      <c r="F91" s="118"/>
      <c r="G91" s="119"/>
      <c r="M91" s="115" t="s">
        <v>193</v>
      </c>
      <c r="O91" s="106"/>
    </row>
    <row r="92" spans="1:104" x14ac:dyDescent="0.2">
      <c r="A92" s="107">
        <v>38</v>
      </c>
      <c r="B92" s="108" t="s">
        <v>196</v>
      </c>
      <c r="C92" s="109" t="s">
        <v>197</v>
      </c>
      <c r="D92" s="110" t="s">
        <v>110</v>
      </c>
      <c r="E92" s="111">
        <v>14</v>
      </c>
      <c r="F92" s="111"/>
      <c r="G92" s="112">
        <f>E92*F92</f>
        <v>0</v>
      </c>
      <c r="O92" s="106">
        <v>2</v>
      </c>
      <c r="AA92" s="88">
        <v>1</v>
      </c>
      <c r="AB92" s="88">
        <v>1</v>
      </c>
      <c r="AC92" s="88">
        <v>1</v>
      </c>
      <c r="AZ92" s="88">
        <v>1</v>
      </c>
      <c r="BA92" s="88">
        <f>IF(AZ92=1,G92,0)</f>
        <v>0</v>
      </c>
      <c r="BB92" s="88">
        <f>IF(AZ92=2,G92,0)</f>
        <v>0</v>
      </c>
      <c r="BC92" s="88">
        <f>IF(AZ92=3,G92,0)</f>
        <v>0</v>
      </c>
      <c r="BD92" s="88">
        <f>IF(AZ92=4,G92,0)</f>
        <v>0</v>
      </c>
      <c r="BE92" s="88">
        <f>IF(AZ92=5,G92,0)</f>
        <v>0</v>
      </c>
      <c r="CA92" s="113">
        <v>1</v>
      </c>
      <c r="CB92" s="113">
        <v>1</v>
      </c>
      <c r="CZ92" s="88">
        <v>6.0099999999999997E-3</v>
      </c>
    </row>
    <row r="93" spans="1:104" x14ac:dyDescent="0.2">
      <c r="A93" s="114"/>
      <c r="B93" s="116"/>
      <c r="C93" s="243" t="s">
        <v>198</v>
      </c>
      <c r="D93" s="244"/>
      <c r="E93" s="117">
        <v>14</v>
      </c>
      <c r="F93" s="118"/>
      <c r="G93" s="119"/>
      <c r="M93" s="115" t="s">
        <v>198</v>
      </c>
      <c r="O93" s="106"/>
    </row>
    <row r="94" spans="1:104" x14ac:dyDescent="0.2">
      <c r="A94" s="107">
        <v>39</v>
      </c>
      <c r="B94" s="108" t="s">
        <v>199</v>
      </c>
      <c r="C94" s="109" t="s">
        <v>200</v>
      </c>
      <c r="D94" s="110" t="s">
        <v>110</v>
      </c>
      <c r="E94" s="111">
        <v>14</v>
      </c>
      <c r="F94" s="111"/>
      <c r="G94" s="112">
        <f>E94*F94</f>
        <v>0</v>
      </c>
      <c r="O94" s="106">
        <v>2</v>
      </c>
      <c r="AA94" s="88">
        <v>1</v>
      </c>
      <c r="AB94" s="88">
        <v>1</v>
      </c>
      <c r="AC94" s="88">
        <v>1</v>
      </c>
      <c r="AZ94" s="88">
        <v>1</v>
      </c>
      <c r="BA94" s="88">
        <f>IF(AZ94=1,G94,0)</f>
        <v>0</v>
      </c>
      <c r="BB94" s="88">
        <f>IF(AZ94=2,G94,0)</f>
        <v>0</v>
      </c>
      <c r="BC94" s="88">
        <f>IF(AZ94=3,G94,0)</f>
        <v>0</v>
      </c>
      <c r="BD94" s="88">
        <f>IF(AZ94=4,G94,0)</f>
        <v>0</v>
      </c>
      <c r="BE94" s="88">
        <f>IF(AZ94=5,G94,0)</f>
        <v>0</v>
      </c>
      <c r="CA94" s="113">
        <v>1</v>
      </c>
      <c r="CB94" s="113">
        <v>1</v>
      </c>
      <c r="CZ94" s="88">
        <v>5.0000000000000001E-4</v>
      </c>
    </row>
    <row r="95" spans="1:104" x14ac:dyDescent="0.2">
      <c r="A95" s="107">
        <v>40</v>
      </c>
      <c r="B95" s="108" t="s">
        <v>201</v>
      </c>
      <c r="C95" s="109" t="s">
        <v>202</v>
      </c>
      <c r="D95" s="110" t="s">
        <v>110</v>
      </c>
      <c r="E95" s="111">
        <v>14</v>
      </c>
      <c r="F95" s="111"/>
      <c r="G95" s="112">
        <f>E95*F95</f>
        <v>0</v>
      </c>
      <c r="O95" s="106">
        <v>2</v>
      </c>
      <c r="AA95" s="88">
        <v>1</v>
      </c>
      <c r="AB95" s="88">
        <v>1</v>
      </c>
      <c r="AC95" s="88">
        <v>1</v>
      </c>
      <c r="AZ95" s="88">
        <v>1</v>
      </c>
      <c r="BA95" s="88">
        <f>IF(AZ95=1,G95,0)</f>
        <v>0</v>
      </c>
      <c r="BB95" s="88">
        <f>IF(AZ95=2,G95,0)</f>
        <v>0</v>
      </c>
      <c r="BC95" s="88">
        <f>IF(AZ95=3,G95,0)</f>
        <v>0</v>
      </c>
      <c r="BD95" s="88">
        <f>IF(AZ95=4,G95,0)</f>
        <v>0</v>
      </c>
      <c r="BE95" s="88">
        <f>IF(AZ95=5,G95,0)</f>
        <v>0</v>
      </c>
      <c r="CA95" s="113">
        <v>1</v>
      </c>
      <c r="CB95" s="113">
        <v>1</v>
      </c>
      <c r="CZ95" s="88">
        <v>0.10373</v>
      </c>
    </row>
    <row r="96" spans="1:104" x14ac:dyDescent="0.2">
      <c r="A96" s="107">
        <v>41</v>
      </c>
      <c r="B96" s="108" t="s">
        <v>203</v>
      </c>
      <c r="C96" s="109" t="s">
        <v>204</v>
      </c>
      <c r="D96" s="110" t="s">
        <v>110</v>
      </c>
      <c r="E96" s="111">
        <v>14</v>
      </c>
      <c r="F96" s="111"/>
      <c r="G96" s="112">
        <f>E96*F96</f>
        <v>0</v>
      </c>
      <c r="O96" s="106">
        <v>2</v>
      </c>
      <c r="AA96" s="88">
        <v>1</v>
      </c>
      <c r="AB96" s="88">
        <v>1</v>
      </c>
      <c r="AC96" s="88">
        <v>1</v>
      </c>
      <c r="AZ96" s="88">
        <v>1</v>
      </c>
      <c r="BA96" s="88">
        <f>IF(AZ96=1,G96,0)</f>
        <v>0</v>
      </c>
      <c r="BB96" s="88">
        <f>IF(AZ96=2,G96,0)</f>
        <v>0</v>
      </c>
      <c r="BC96" s="88">
        <f>IF(AZ96=3,G96,0)</f>
        <v>0</v>
      </c>
      <c r="BD96" s="88">
        <f>IF(AZ96=4,G96,0)</f>
        <v>0</v>
      </c>
      <c r="BE96" s="88">
        <f>IF(AZ96=5,G96,0)</f>
        <v>0</v>
      </c>
      <c r="CA96" s="113">
        <v>1</v>
      </c>
      <c r="CB96" s="113">
        <v>1</v>
      </c>
      <c r="CZ96" s="88">
        <v>0.18151999999999999</v>
      </c>
    </row>
    <row r="97" spans="1:104" x14ac:dyDescent="0.2">
      <c r="A97" s="107">
        <v>42</v>
      </c>
      <c r="B97" s="108" t="s">
        <v>205</v>
      </c>
      <c r="C97" s="109" t="s">
        <v>206</v>
      </c>
      <c r="D97" s="110" t="s">
        <v>78</v>
      </c>
      <c r="E97" s="111">
        <v>26</v>
      </c>
      <c r="F97" s="111"/>
      <c r="G97" s="112">
        <f>E97*F97</f>
        <v>0</v>
      </c>
      <c r="O97" s="106">
        <v>2</v>
      </c>
      <c r="AA97" s="88">
        <v>1</v>
      </c>
      <c r="AB97" s="88">
        <v>1</v>
      </c>
      <c r="AC97" s="88">
        <v>1</v>
      </c>
      <c r="AZ97" s="88">
        <v>1</v>
      </c>
      <c r="BA97" s="88">
        <f>IF(AZ97=1,G97,0)</f>
        <v>0</v>
      </c>
      <c r="BB97" s="88">
        <f>IF(AZ97=2,G97,0)</f>
        <v>0</v>
      </c>
      <c r="BC97" s="88">
        <f>IF(AZ97=3,G97,0)</f>
        <v>0</v>
      </c>
      <c r="BD97" s="88">
        <f>IF(AZ97=4,G97,0)</f>
        <v>0</v>
      </c>
      <c r="BE97" s="88">
        <f>IF(AZ97=5,G97,0)</f>
        <v>0</v>
      </c>
      <c r="CA97" s="113">
        <v>1</v>
      </c>
      <c r="CB97" s="113">
        <v>1</v>
      </c>
      <c r="CZ97" s="88">
        <v>1.2E-2</v>
      </c>
    </row>
    <row r="98" spans="1:104" x14ac:dyDescent="0.2">
      <c r="A98" s="120"/>
      <c r="B98" s="121" t="s">
        <v>75</v>
      </c>
      <c r="C98" s="122" t="str">
        <f>CONCATENATE(B87," ",C87)</f>
        <v>5 Komunikace</v>
      </c>
      <c r="D98" s="123"/>
      <c r="E98" s="124"/>
      <c r="F98" s="125"/>
      <c r="G98" s="126">
        <f>SUM(G87:G97)</f>
        <v>0</v>
      </c>
      <c r="O98" s="106">
        <v>4</v>
      </c>
      <c r="BA98" s="127">
        <f>SUM(BA87:BA97)</f>
        <v>0</v>
      </c>
      <c r="BB98" s="127">
        <f>SUM(BB87:BB97)</f>
        <v>0</v>
      </c>
      <c r="BC98" s="127">
        <f>SUM(BC87:BC97)</f>
        <v>0</v>
      </c>
      <c r="BD98" s="127">
        <f>SUM(BD87:BD97)</f>
        <v>0</v>
      </c>
      <c r="BE98" s="127">
        <f>SUM(BE87:BE97)</f>
        <v>0</v>
      </c>
    </row>
    <row r="99" spans="1:104" ht="18" customHeight="1" x14ac:dyDescent="0.2">
      <c r="A99" s="99" t="s">
        <v>72</v>
      </c>
      <c r="B99" s="100" t="s">
        <v>207</v>
      </c>
      <c r="C99" s="101" t="s">
        <v>208</v>
      </c>
      <c r="D99" s="102"/>
      <c r="E99" s="103"/>
      <c r="F99" s="103"/>
      <c r="G99" s="104"/>
      <c r="H99" s="105"/>
      <c r="I99" s="105"/>
      <c r="O99" s="106">
        <v>1</v>
      </c>
    </row>
    <row r="100" spans="1:104" x14ac:dyDescent="0.2">
      <c r="A100" s="107">
        <v>43</v>
      </c>
      <c r="B100" s="108" t="s">
        <v>209</v>
      </c>
      <c r="C100" s="109" t="s">
        <v>210</v>
      </c>
      <c r="D100" s="110" t="s">
        <v>174</v>
      </c>
      <c r="E100" s="111">
        <v>7</v>
      </c>
      <c r="F100" s="111"/>
      <c r="G100" s="112">
        <f>E100*F100</f>
        <v>0</v>
      </c>
      <c r="O100" s="106">
        <v>2</v>
      </c>
      <c r="AA100" s="88">
        <v>1</v>
      </c>
      <c r="AB100" s="88">
        <v>1</v>
      </c>
      <c r="AC100" s="88">
        <v>1</v>
      </c>
      <c r="AZ100" s="88">
        <v>1</v>
      </c>
      <c r="BA100" s="88">
        <f>IF(AZ100=1,G100,0)</f>
        <v>0</v>
      </c>
      <c r="BB100" s="88">
        <f>IF(AZ100=2,G100,0)</f>
        <v>0</v>
      </c>
      <c r="BC100" s="88">
        <f>IF(AZ100=3,G100,0)</f>
        <v>0</v>
      </c>
      <c r="BD100" s="88">
        <f>IF(AZ100=4,G100,0)</f>
        <v>0</v>
      </c>
      <c r="BE100" s="88">
        <f>IF(AZ100=5,G100,0)</f>
        <v>0</v>
      </c>
      <c r="CA100" s="113">
        <v>1</v>
      </c>
      <c r="CB100" s="113">
        <v>1</v>
      </c>
      <c r="CZ100" s="88">
        <v>2.2000000000000001E-4</v>
      </c>
    </row>
    <row r="101" spans="1:104" x14ac:dyDescent="0.2">
      <c r="A101" s="114"/>
      <c r="B101" s="116"/>
      <c r="C101" s="243" t="s">
        <v>211</v>
      </c>
      <c r="D101" s="244"/>
      <c r="E101" s="117">
        <v>2</v>
      </c>
      <c r="F101" s="118"/>
      <c r="G101" s="119"/>
      <c r="M101" s="115" t="s">
        <v>211</v>
      </c>
      <c r="O101" s="106"/>
    </row>
    <row r="102" spans="1:104" x14ac:dyDescent="0.2">
      <c r="A102" s="114"/>
      <c r="B102" s="116"/>
      <c r="C102" s="243" t="s">
        <v>322</v>
      </c>
      <c r="D102" s="244"/>
      <c r="E102" s="117">
        <v>4</v>
      </c>
      <c r="F102" s="118"/>
      <c r="G102" s="119"/>
      <c r="M102" s="115" t="s">
        <v>212</v>
      </c>
      <c r="O102" s="106"/>
    </row>
    <row r="103" spans="1:104" x14ac:dyDescent="0.2">
      <c r="A103" s="114"/>
      <c r="B103" s="116"/>
      <c r="C103" s="243" t="s">
        <v>213</v>
      </c>
      <c r="D103" s="244"/>
      <c r="E103" s="117">
        <v>1</v>
      </c>
      <c r="F103" s="118"/>
      <c r="G103" s="119"/>
      <c r="M103" s="115" t="s">
        <v>213</v>
      </c>
      <c r="O103" s="106"/>
    </row>
    <row r="104" spans="1:104" x14ac:dyDescent="0.2">
      <c r="A104" s="107">
        <v>44</v>
      </c>
      <c r="B104" s="108" t="s">
        <v>214</v>
      </c>
      <c r="C104" s="109" t="s">
        <v>215</v>
      </c>
      <c r="D104" s="110" t="s">
        <v>174</v>
      </c>
      <c r="E104" s="111">
        <v>4</v>
      </c>
      <c r="F104" s="111"/>
      <c r="G104" s="112">
        <f>E104*F104</f>
        <v>0</v>
      </c>
      <c r="O104" s="106">
        <v>2</v>
      </c>
      <c r="AA104" s="88">
        <v>1</v>
      </c>
      <c r="AB104" s="88">
        <v>1</v>
      </c>
      <c r="AC104" s="88">
        <v>1</v>
      </c>
      <c r="AZ104" s="88">
        <v>1</v>
      </c>
      <c r="BA104" s="88">
        <f>IF(AZ104=1,G104,0)</f>
        <v>0</v>
      </c>
      <c r="BB104" s="88">
        <f>IF(AZ104=2,G104,0)</f>
        <v>0</v>
      </c>
      <c r="BC104" s="88">
        <f>IF(AZ104=3,G104,0)</f>
        <v>0</v>
      </c>
      <c r="BD104" s="88">
        <f>IF(AZ104=4,G104,0)</f>
        <v>0</v>
      </c>
      <c r="BE104" s="88">
        <f>IF(AZ104=5,G104,0)</f>
        <v>0</v>
      </c>
      <c r="CA104" s="113">
        <v>1</v>
      </c>
      <c r="CB104" s="113">
        <v>1</v>
      </c>
      <c r="CZ104" s="88">
        <v>3.2000000000000003E-4</v>
      </c>
    </row>
    <row r="105" spans="1:104" x14ac:dyDescent="0.2">
      <c r="A105" s="107">
        <v>45</v>
      </c>
      <c r="B105" s="108" t="s">
        <v>216</v>
      </c>
      <c r="C105" s="109" t="s">
        <v>217</v>
      </c>
      <c r="D105" s="110" t="s">
        <v>174</v>
      </c>
      <c r="E105" s="111">
        <v>32</v>
      </c>
      <c r="F105" s="111"/>
      <c r="G105" s="112">
        <f>E105*F105</f>
        <v>0</v>
      </c>
      <c r="O105" s="106">
        <v>2</v>
      </c>
      <c r="AA105" s="88">
        <v>1</v>
      </c>
      <c r="AB105" s="88">
        <v>0</v>
      </c>
      <c r="AC105" s="88">
        <v>0</v>
      </c>
      <c r="AZ105" s="88">
        <v>1</v>
      </c>
      <c r="BA105" s="88">
        <f>IF(AZ105=1,G105,0)</f>
        <v>0</v>
      </c>
      <c r="BB105" s="88">
        <f>IF(AZ105=2,G105,0)</f>
        <v>0</v>
      </c>
      <c r="BC105" s="88">
        <f>IF(AZ105=3,G105,0)</f>
        <v>0</v>
      </c>
      <c r="BD105" s="88">
        <f>IF(AZ105=4,G105,0)</f>
        <v>0</v>
      </c>
      <c r="BE105" s="88">
        <f>IF(AZ105=5,G105,0)</f>
        <v>0</v>
      </c>
      <c r="CA105" s="113">
        <v>1</v>
      </c>
      <c r="CB105" s="113">
        <v>0</v>
      </c>
      <c r="CZ105" s="88">
        <v>1.0000000000000001E-5</v>
      </c>
    </row>
    <row r="106" spans="1:104" x14ac:dyDescent="0.2">
      <c r="A106" s="114"/>
      <c r="B106" s="116"/>
      <c r="C106" s="243" t="s">
        <v>218</v>
      </c>
      <c r="D106" s="244"/>
      <c r="E106" s="117">
        <v>12</v>
      </c>
      <c r="F106" s="118"/>
      <c r="G106" s="119"/>
      <c r="M106" s="115" t="s">
        <v>218</v>
      </c>
      <c r="O106" s="106"/>
    </row>
    <row r="107" spans="1:104" x14ac:dyDescent="0.2">
      <c r="A107" s="114"/>
      <c r="B107" s="116"/>
      <c r="C107" s="243" t="s">
        <v>219</v>
      </c>
      <c r="D107" s="244"/>
      <c r="E107" s="117">
        <v>10</v>
      </c>
      <c r="F107" s="118"/>
      <c r="G107" s="119"/>
      <c r="M107" s="115" t="s">
        <v>219</v>
      </c>
      <c r="O107" s="106"/>
    </row>
    <row r="108" spans="1:104" x14ac:dyDescent="0.2">
      <c r="A108" s="114"/>
      <c r="B108" s="116"/>
      <c r="C108" s="243" t="s">
        <v>220</v>
      </c>
      <c r="D108" s="244"/>
      <c r="E108" s="117">
        <v>10</v>
      </c>
      <c r="F108" s="118"/>
      <c r="G108" s="119"/>
      <c r="M108" s="115" t="s">
        <v>220</v>
      </c>
      <c r="O108" s="106"/>
    </row>
    <row r="109" spans="1:104" x14ac:dyDescent="0.2">
      <c r="A109" s="107">
        <v>46</v>
      </c>
      <c r="B109" s="108" t="s">
        <v>221</v>
      </c>
      <c r="C109" s="109" t="s">
        <v>222</v>
      </c>
      <c r="D109" s="110" t="s">
        <v>78</v>
      </c>
      <c r="E109" s="111">
        <v>167</v>
      </c>
      <c r="F109" s="111"/>
      <c r="G109" s="112">
        <f t="shared" ref="G109:G117" si="0">E109*F109</f>
        <v>0</v>
      </c>
      <c r="O109" s="106">
        <v>2</v>
      </c>
      <c r="AA109" s="88">
        <v>1</v>
      </c>
      <c r="AB109" s="88">
        <v>1</v>
      </c>
      <c r="AC109" s="88">
        <v>1</v>
      </c>
      <c r="AZ109" s="88">
        <v>1</v>
      </c>
      <c r="BA109" s="88">
        <f t="shared" ref="BA109:BA117" si="1">IF(AZ109=1,G109,0)</f>
        <v>0</v>
      </c>
      <c r="BB109" s="88">
        <f t="shared" ref="BB109:BB117" si="2">IF(AZ109=2,G109,0)</f>
        <v>0</v>
      </c>
      <c r="BC109" s="88">
        <f t="shared" ref="BC109:BC117" si="3">IF(AZ109=3,G109,0)</f>
        <v>0</v>
      </c>
      <c r="BD109" s="88">
        <f t="shared" ref="BD109:BD117" si="4">IF(AZ109=4,G109,0)</f>
        <v>0</v>
      </c>
      <c r="BE109" s="88">
        <f t="shared" ref="BE109:BE117" si="5">IF(AZ109=5,G109,0)</f>
        <v>0</v>
      </c>
      <c r="CA109" s="113">
        <v>1</v>
      </c>
      <c r="CB109" s="113">
        <v>1</v>
      </c>
      <c r="CZ109" s="88">
        <v>0</v>
      </c>
    </row>
    <row r="110" spans="1:104" x14ac:dyDescent="0.2">
      <c r="A110" s="107">
        <v>47</v>
      </c>
      <c r="B110" s="108" t="s">
        <v>223</v>
      </c>
      <c r="C110" s="109" t="s">
        <v>320</v>
      </c>
      <c r="D110" s="110" t="s">
        <v>174</v>
      </c>
      <c r="E110" s="111">
        <v>7</v>
      </c>
      <c r="F110" s="111"/>
      <c r="G110" s="112">
        <f t="shared" si="0"/>
        <v>0</v>
      </c>
      <c r="O110" s="106">
        <v>2</v>
      </c>
      <c r="AA110" s="88">
        <v>1</v>
      </c>
      <c r="AB110" s="88">
        <v>1</v>
      </c>
      <c r="AC110" s="88">
        <v>1</v>
      </c>
      <c r="AZ110" s="88">
        <v>1</v>
      </c>
      <c r="BA110" s="88">
        <f t="shared" si="1"/>
        <v>0</v>
      </c>
      <c r="BB110" s="88">
        <f t="shared" si="2"/>
        <v>0</v>
      </c>
      <c r="BC110" s="88">
        <f t="shared" si="3"/>
        <v>0</v>
      </c>
      <c r="BD110" s="88">
        <f t="shared" si="4"/>
        <v>0</v>
      </c>
      <c r="BE110" s="88">
        <f t="shared" si="5"/>
        <v>0</v>
      </c>
      <c r="CA110" s="113">
        <v>1</v>
      </c>
      <c r="CB110" s="113">
        <v>1</v>
      </c>
      <c r="CZ110" s="88">
        <v>2.3000000000000001E-4</v>
      </c>
    </row>
    <row r="111" spans="1:104" x14ac:dyDescent="0.2">
      <c r="A111" s="107">
        <v>48</v>
      </c>
      <c r="B111" s="108" t="s">
        <v>224</v>
      </c>
      <c r="C111" s="109" t="s">
        <v>225</v>
      </c>
      <c r="D111" s="110" t="s">
        <v>174</v>
      </c>
      <c r="E111" s="111">
        <v>5</v>
      </c>
      <c r="F111" s="111"/>
      <c r="G111" s="112">
        <f t="shared" si="0"/>
        <v>0</v>
      </c>
      <c r="O111" s="106">
        <v>2</v>
      </c>
      <c r="AA111" s="88">
        <v>1</v>
      </c>
      <c r="AB111" s="88">
        <v>1</v>
      </c>
      <c r="AC111" s="88">
        <v>1</v>
      </c>
      <c r="AZ111" s="88">
        <v>1</v>
      </c>
      <c r="BA111" s="88">
        <f t="shared" si="1"/>
        <v>0</v>
      </c>
      <c r="BB111" s="88">
        <f t="shared" si="2"/>
        <v>0</v>
      </c>
      <c r="BC111" s="88">
        <f t="shared" si="3"/>
        <v>0</v>
      </c>
      <c r="BD111" s="88">
        <f t="shared" si="4"/>
        <v>0</v>
      </c>
      <c r="BE111" s="88">
        <f t="shared" si="5"/>
        <v>0</v>
      </c>
      <c r="CA111" s="113">
        <v>1</v>
      </c>
      <c r="CB111" s="113">
        <v>1</v>
      </c>
      <c r="CZ111" s="88">
        <v>2.2000000000000001E-4</v>
      </c>
    </row>
    <row r="112" spans="1:104" x14ac:dyDescent="0.2">
      <c r="A112" s="107">
        <v>49</v>
      </c>
      <c r="B112" s="108" t="s">
        <v>226</v>
      </c>
      <c r="C112" s="109" t="s">
        <v>227</v>
      </c>
      <c r="D112" s="110" t="s">
        <v>174</v>
      </c>
      <c r="E112" s="111">
        <v>2</v>
      </c>
      <c r="F112" s="111"/>
      <c r="G112" s="112">
        <f t="shared" si="0"/>
        <v>0</v>
      </c>
      <c r="O112" s="106">
        <v>2</v>
      </c>
      <c r="AA112" s="88">
        <v>1</v>
      </c>
      <c r="AB112" s="88">
        <v>1</v>
      </c>
      <c r="AC112" s="88">
        <v>1</v>
      </c>
      <c r="AZ112" s="88">
        <v>1</v>
      </c>
      <c r="BA112" s="88">
        <f t="shared" si="1"/>
        <v>0</v>
      </c>
      <c r="BB112" s="88">
        <f t="shared" si="2"/>
        <v>0</v>
      </c>
      <c r="BC112" s="88">
        <f t="shared" si="3"/>
        <v>0</v>
      </c>
      <c r="BD112" s="88">
        <f t="shared" si="4"/>
        <v>0</v>
      </c>
      <c r="BE112" s="88">
        <f t="shared" si="5"/>
        <v>0</v>
      </c>
      <c r="CA112" s="113">
        <v>1</v>
      </c>
      <c r="CB112" s="113">
        <v>1</v>
      </c>
      <c r="CZ112" s="88">
        <v>1.1E-4</v>
      </c>
    </row>
    <row r="113" spans="1:104" x14ac:dyDescent="0.2">
      <c r="A113" s="107">
        <v>50</v>
      </c>
      <c r="B113" s="108" t="s">
        <v>228</v>
      </c>
      <c r="C113" s="109" t="s">
        <v>229</v>
      </c>
      <c r="D113" s="110" t="s">
        <v>174</v>
      </c>
      <c r="E113" s="111">
        <v>7</v>
      </c>
      <c r="F113" s="111"/>
      <c r="G113" s="112">
        <f t="shared" si="0"/>
        <v>0</v>
      </c>
      <c r="O113" s="106">
        <v>2</v>
      </c>
      <c r="AA113" s="88">
        <v>1</v>
      </c>
      <c r="AB113" s="88">
        <v>1</v>
      </c>
      <c r="AC113" s="88">
        <v>1</v>
      </c>
      <c r="AZ113" s="88">
        <v>1</v>
      </c>
      <c r="BA113" s="88">
        <f t="shared" si="1"/>
        <v>0</v>
      </c>
      <c r="BB113" s="88">
        <f t="shared" si="2"/>
        <v>0</v>
      </c>
      <c r="BC113" s="88">
        <f t="shared" si="3"/>
        <v>0</v>
      </c>
      <c r="BD113" s="88">
        <f t="shared" si="4"/>
        <v>0</v>
      </c>
      <c r="BE113" s="88">
        <f t="shared" si="5"/>
        <v>0</v>
      </c>
      <c r="CA113" s="113">
        <v>1</v>
      </c>
      <c r="CB113" s="113">
        <v>1</v>
      </c>
      <c r="CZ113" s="88">
        <v>0</v>
      </c>
    </row>
    <row r="114" spans="1:104" x14ac:dyDescent="0.2">
      <c r="A114" s="107">
        <v>51</v>
      </c>
      <c r="B114" s="108" t="s">
        <v>230</v>
      </c>
      <c r="C114" s="109" t="s">
        <v>231</v>
      </c>
      <c r="D114" s="110" t="s">
        <v>78</v>
      </c>
      <c r="E114" s="111">
        <v>165</v>
      </c>
      <c r="F114" s="111"/>
      <c r="G114" s="112">
        <f t="shared" si="0"/>
        <v>0</v>
      </c>
      <c r="O114" s="106">
        <v>2</v>
      </c>
      <c r="AA114" s="88">
        <v>1</v>
      </c>
      <c r="AB114" s="88">
        <v>1</v>
      </c>
      <c r="AC114" s="88">
        <v>1</v>
      </c>
      <c r="AZ114" s="88">
        <v>1</v>
      </c>
      <c r="BA114" s="88">
        <f t="shared" si="1"/>
        <v>0</v>
      </c>
      <c r="BB114" s="88">
        <f t="shared" si="2"/>
        <v>0</v>
      </c>
      <c r="BC114" s="88">
        <f t="shared" si="3"/>
        <v>0</v>
      </c>
      <c r="BD114" s="88">
        <f t="shared" si="4"/>
        <v>0</v>
      </c>
      <c r="BE114" s="88">
        <f t="shared" si="5"/>
        <v>0</v>
      </c>
      <c r="CA114" s="113">
        <v>1</v>
      </c>
      <c r="CB114" s="113">
        <v>1</v>
      </c>
      <c r="CZ114" s="88">
        <v>0</v>
      </c>
    </row>
    <row r="115" spans="1:104" x14ac:dyDescent="0.2">
      <c r="A115" s="107">
        <v>52</v>
      </c>
      <c r="B115" s="108" t="s">
        <v>232</v>
      </c>
      <c r="C115" s="109" t="s">
        <v>321</v>
      </c>
      <c r="D115" s="110" t="s">
        <v>78</v>
      </c>
      <c r="E115" s="111">
        <v>165</v>
      </c>
      <c r="F115" s="111"/>
      <c r="G115" s="112">
        <f t="shared" si="0"/>
        <v>0</v>
      </c>
      <c r="O115" s="106">
        <v>2</v>
      </c>
      <c r="AA115" s="88">
        <v>1</v>
      </c>
      <c r="AB115" s="88">
        <v>1</v>
      </c>
      <c r="AC115" s="88">
        <v>1</v>
      </c>
      <c r="AZ115" s="88">
        <v>1</v>
      </c>
      <c r="BA115" s="88">
        <f t="shared" si="1"/>
        <v>0</v>
      </c>
      <c r="BB115" s="88">
        <f t="shared" si="2"/>
        <v>0</v>
      </c>
      <c r="BC115" s="88">
        <f t="shared" si="3"/>
        <v>0</v>
      </c>
      <c r="BD115" s="88">
        <f t="shared" si="4"/>
        <v>0</v>
      </c>
      <c r="BE115" s="88">
        <f t="shared" si="5"/>
        <v>0</v>
      </c>
      <c r="CA115" s="113">
        <v>1</v>
      </c>
      <c r="CB115" s="113">
        <v>1</v>
      </c>
      <c r="CZ115" s="88">
        <v>0</v>
      </c>
    </row>
    <row r="116" spans="1:104" x14ac:dyDescent="0.2">
      <c r="A116" s="107">
        <v>53</v>
      </c>
      <c r="B116" s="108" t="s">
        <v>233</v>
      </c>
      <c r="C116" s="109" t="s">
        <v>234</v>
      </c>
      <c r="D116" s="110" t="s">
        <v>167</v>
      </c>
      <c r="E116" s="111">
        <v>3</v>
      </c>
      <c r="F116" s="111"/>
      <c r="G116" s="112">
        <f t="shared" si="0"/>
        <v>0</v>
      </c>
      <c r="O116" s="106">
        <v>2</v>
      </c>
      <c r="AA116" s="88">
        <v>1</v>
      </c>
      <c r="AB116" s="88">
        <v>0</v>
      </c>
      <c r="AC116" s="88">
        <v>0</v>
      </c>
      <c r="AZ116" s="88">
        <v>1</v>
      </c>
      <c r="BA116" s="88">
        <f t="shared" si="1"/>
        <v>0</v>
      </c>
      <c r="BB116" s="88">
        <f t="shared" si="2"/>
        <v>0</v>
      </c>
      <c r="BC116" s="88">
        <f t="shared" si="3"/>
        <v>0</v>
      </c>
      <c r="BD116" s="88">
        <f t="shared" si="4"/>
        <v>0</v>
      </c>
      <c r="BE116" s="88">
        <f t="shared" si="5"/>
        <v>0</v>
      </c>
      <c r="CA116" s="113">
        <v>1</v>
      </c>
      <c r="CB116" s="113">
        <v>0</v>
      </c>
      <c r="CZ116" s="88">
        <v>0</v>
      </c>
    </row>
    <row r="117" spans="1:104" x14ac:dyDescent="0.2">
      <c r="A117" s="107">
        <v>54</v>
      </c>
      <c r="B117" s="108" t="s">
        <v>235</v>
      </c>
      <c r="C117" s="109" t="s">
        <v>236</v>
      </c>
      <c r="D117" s="110" t="s">
        <v>174</v>
      </c>
      <c r="E117" s="111">
        <v>12</v>
      </c>
      <c r="F117" s="111"/>
      <c r="G117" s="112">
        <f t="shared" si="0"/>
        <v>0</v>
      </c>
      <c r="O117" s="106">
        <v>2</v>
      </c>
      <c r="AA117" s="88">
        <v>1</v>
      </c>
      <c r="AB117" s="88">
        <v>1</v>
      </c>
      <c r="AC117" s="88">
        <v>1</v>
      </c>
      <c r="AZ117" s="88">
        <v>1</v>
      </c>
      <c r="BA117" s="88">
        <f t="shared" si="1"/>
        <v>0</v>
      </c>
      <c r="BB117" s="88">
        <f t="shared" si="2"/>
        <v>0</v>
      </c>
      <c r="BC117" s="88">
        <f t="shared" si="3"/>
        <v>0</v>
      </c>
      <c r="BD117" s="88">
        <f t="shared" si="4"/>
        <v>0</v>
      </c>
      <c r="BE117" s="88">
        <f t="shared" si="5"/>
        <v>0</v>
      </c>
      <c r="CA117" s="113">
        <v>1</v>
      </c>
      <c r="CB117" s="113">
        <v>1</v>
      </c>
      <c r="CZ117" s="88">
        <v>0.11178</v>
      </c>
    </row>
    <row r="118" spans="1:104" x14ac:dyDescent="0.2">
      <c r="A118" s="114"/>
      <c r="B118" s="116"/>
      <c r="C118" s="243" t="s">
        <v>323</v>
      </c>
      <c r="D118" s="244"/>
      <c r="E118" s="117">
        <v>12</v>
      </c>
      <c r="F118" s="118"/>
      <c r="G118" s="119"/>
      <c r="M118" s="115" t="s">
        <v>237</v>
      </c>
      <c r="O118" s="106"/>
    </row>
    <row r="119" spans="1:104" x14ac:dyDescent="0.2">
      <c r="A119" s="107">
        <v>55</v>
      </c>
      <c r="B119" s="108" t="s">
        <v>238</v>
      </c>
      <c r="C119" s="109" t="s">
        <v>239</v>
      </c>
      <c r="D119" s="110" t="s">
        <v>174</v>
      </c>
      <c r="E119" s="111">
        <v>2</v>
      </c>
      <c r="F119" s="111"/>
      <c r="G119" s="112">
        <f>E119*F119</f>
        <v>0</v>
      </c>
      <c r="O119" s="106">
        <v>2</v>
      </c>
      <c r="AA119" s="88">
        <v>1</v>
      </c>
      <c r="AB119" s="88">
        <v>1</v>
      </c>
      <c r="AC119" s="88">
        <v>1</v>
      </c>
      <c r="AZ119" s="88">
        <v>1</v>
      </c>
      <c r="BA119" s="88">
        <f>IF(AZ119=1,G119,0)</f>
        <v>0</v>
      </c>
      <c r="BB119" s="88">
        <f>IF(AZ119=2,G119,0)</f>
        <v>0</v>
      </c>
      <c r="BC119" s="88">
        <f>IF(AZ119=3,G119,0)</f>
        <v>0</v>
      </c>
      <c r="BD119" s="88">
        <f>IF(AZ119=4,G119,0)</f>
        <v>0</v>
      </c>
      <c r="BE119" s="88">
        <f>IF(AZ119=5,G119,0)</f>
        <v>0</v>
      </c>
      <c r="CA119" s="113">
        <v>1</v>
      </c>
      <c r="CB119" s="113">
        <v>1</v>
      </c>
      <c r="CZ119" s="88">
        <v>0.29823</v>
      </c>
    </row>
    <row r="120" spans="1:104" x14ac:dyDescent="0.2">
      <c r="A120" s="107">
        <v>56</v>
      </c>
      <c r="B120" s="108" t="s">
        <v>240</v>
      </c>
      <c r="C120" s="109" t="s">
        <v>241</v>
      </c>
      <c r="D120" s="110" t="s">
        <v>174</v>
      </c>
      <c r="E120" s="111">
        <v>13</v>
      </c>
      <c r="F120" s="111"/>
      <c r="G120" s="112">
        <f>E120*F120</f>
        <v>0</v>
      </c>
      <c r="O120" s="106">
        <v>2</v>
      </c>
      <c r="AA120" s="88">
        <v>1</v>
      </c>
      <c r="AB120" s="88">
        <v>1</v>
      </c>
      <c r="AC120" s="88">
        <v>1</v>
      </c>
      <c r="AZ120" s="88">
        <v>1</v>
      </c>
      <c r="BA120" s="88">
        <f>IF(AZ120=1,G120,0)</f>
        <v>0</v>
      </c>
      <c r="BB120" s="88">
        <f>IF(AZ120=2,G120,0)</f>
        <v>0</v>
      </c>
      <c r="BC120" s="88">
        <f>IF(AZ120=3,G120,0)</f>
        <v>0</v>
      </c>
      <c r="BD120" s="88">
        <f>IF(AZ120=4,G120,0)</f>
        <v>0</v>
      </c>
      <c r="BE120" s="88">
        <f>IF(AZ120=5,G120,0)</f>
        <v>0</v>
      </c>
      <c r="CA120" s="113">
        <v>1</v>
      </c>
      <c r="CB120" s="113">
        <v>1</v>
      </c>
      <c r="CZ120" s="88">
        <v>1.0000000000000001E-5</v>
      </c>
    </row>
    <row r="121" spans="1:104" x14ac:dyDescent="0.2">
      <c r="A121" s="107">
        <v>57</v>
      </c>
      <c r="B121" s="108" t="s">
        <v>242</v>
      </c>
      <c r="C121" s="109" t="s">
        <v>243</v>
      </c>
      <c r="D121" s="110" t="s">
        <v>167</v>
      </c>
      <c r="E121" s="111">
        <v>1</v>
      </c>
      <c r="F121" s="111"/>
      <c r="G121" s="112">
        <f>E121*F121</f>
        <v>0</v>
      </c>
      <c r="O121" s="106">
        <v>2</v>
      </c>
      <c r="AA121" s="88">
        <v>1</v>
      </c>
      <c r="AB121" s="88">
        <v>1</v>
      </c>
      <c r="AC121" s="88">
        <v>1</v>
      </c>
      <c r="AZ121" s="88">
        <v>1</v>
      </c>
      <c r="BA121" s="88">
        <f>IF(AZ121=1,G121,0)</f>
        <v>0</v>
      </c>
      <c r="BB121" s="88">
        <f>IF(AZ121=2,G121,0)</f>
        <v>0</v>
      </c>
      <c r="BC121" s="88">
        <f>IF(AZ121=3,G121,0)</f>
        <v>0</v>
      </c>
      <c r="BD121" s="88">
        <f>IF(AZ121=4,G121,0)</f>
        <v>0</v>
      </c>
      <c r="BE121" s="88">
        <f>IF(AZ121=5,G121,0)</f>
        <v>0</v>
      </c>
      <c r="CA121" s="113">
        <v>1</v>
      </c>
      <c r="CB121" s="113">
        <v>1</v>
      </c>
      <c r="CZ121" s="88">
        <v>0</v>
      </c>
    </row>
    <row r="122" spans="1:104" ht="22.5" x14ac:dyDescent="0.2">
      <c r="A122" s="107">
        <v>58</v>
      </c>
      <c r="B122" s="108" t="s">
        <v>244</v>
      </c>
      <c r="C122" s="109" t="s">
        <v>245</v>
      </c>
      <c r="D122" s="110" t="s">
        <v>78</v>
      </c>
      <c r="E122" s="111">
        <v>169.505</v>
      </c>
      <c r="F122" s="111"/>
      <c r="G122" s="112">
        <f>E122*F122</f>
        <v>0</v>
      </c>
      <c r="O122" s="106">
        <v>2</v>
      </c>
      <c r="AA122" s="88">
        <v>3</v>
      </c>
      <c r="AB122" s="88">
        <v>1</v>
      </c>
      <c r="AC122" s="88">
        <v>28614308</v>
      </c>
      <c r="AZ122" s="88">
        <v>1</v>
      </c>
      <c r="BA122" s="88">
        <f>IF(AZ122=1,G122,0)</f>
        <v>0</v>
      </c>
      <c r="BB122" s="88">
        <f>IF(AZ122=2,G122,0)</f>
        <v>0</v>
      </c>
      <c r="BC122" s="88">
        <f>IF(AZ122=3,G122,0)</f>
        <v>0</v>
      </c>
      <c r="BD122" s="88">
        <f>IF(AZ122=4,G122,0)</f>
        <v>0</v>
      </c>
      <c r="BE122" s="88">
        <f>IF(AZ122=5,G122,0)</f>
        <v>0</v>
      </c>
      <c r="CA122" s="113">
        <v>3</v>
      </c>
      <c r="CB122" s="113">
        <v>1</v>
      </c>
      <c r="CZ122" s="88">
        <v>2.2399999999999998E-3</v>
      </c>
    </row>
    <row r="123" spans="1:104" x14ac:dyDescent="0.2">
      <c r="A123" s="114"/>
      <c r="B123" s="116"/>
      <c r="C123" s="243" t="s">
        <v>246</v>
      </c>
      <c r="D123" s="244"/>
      <c r="E123" s="117">
        <v>169.505</v>
      </c>
      <c r="F123" s="118"/>
      <c r="G123" s="119"/>
      <c r="M123" s="115" t="s">
        <v>246</v>
      </c>
      <c r="O123" s="106"/>
    </row>
    <row r="124" spans="1:104" x14ac:dyDescent="0.2">
      <c r="A124" s="107">
        <v>59</v>
      </c>
      <c r="B124" s="108" t="s">
        <v>247</v>
      </c>
      <c r="C124" s="109" t="s">
        <v>248</v>
      </c>
      <c r="D124" s="110" t="s">
        <v>174</v>
      </c>
      <c r="E124" s="111">
        <v>9.1199999999999992</v>
      </c>
      <c r="F124" s="111"/>
      <c r="G124" s="112">
        <f t="shared" ref="G124:G140" si="6">E124*F124</f>
        <v>0</v>
      </c>
      <c r="O124" s="106">
        <v>2</v>
      </c>
      <c r="AA124" s="88">
        <v>3</v>
      </c>
      <c r="AB124" s="88">
        <v>1</v>
      </c>
      <c r="AC124" s="88">
        <v>28614420</v>
      </c>
      <c r="AZ124" s="88">
        <v>1</v>
      </c>
      <c r="BA124" s="88">
        <f t="shared" ref="BA124:BA140" si="7">IF(AZ124=1,G124,0)</f>
        <v>0</v>
      </c>
      <c r="BB124" s="88">
        <f t="shared" ref="BB124:BB140" si="8">IF(AZ124=2,G124,0)</f>
        <v>0</v>
      </c>
      <c r="BC124" s="88">
        <f t="shared" ref="BC124:BC140" si="9">IF(AZ124=3,G124,0)</f>
        <v>0</v>
      </c>
      <c r="BD124" s="88">
        <f t="shared" ref="BD124:BD140" si="10">IF(AZ124=4,G124,0)</f>
        <v>0</v>
      </c>
      <c r="BE124" s="88">
        <f t="shared" ref="BE124:BE140" si="11">IF(AZ124=5,G124,0)</f>
        <v>0</v>
      </c>
      <c r="CA124" s="113">
        <v>3</v>
      </c>
      <c r="CB124" s="113">
        <v>1</v>
      </c>
      <c r="CZ124" s="88">
        <v>1E-3</v>
      </c>
    </row>
    <row r="125" spans="1:104" x14ac:dyDescent="0.2">
      <c r="A125" s="107">
        <v>60</v>
      </c>
      <c r="B125" s="108" t="s">
        <v>249</v>
      </c>
      <c r="C125" s="109" t="s">
        <v>250</v>
      </c>
      <c r="D125" s="110" t="s">
        <v>174</v>
      </c>
      <c r="E125" s="111">
        <v>10</v>
      </c>
      <c r="F125" s="111"/>
      <c r="G125" s="112">
        <f t="shared" si="6"/>
        <v>0</v>
      </c>
      <c r="O125" s="106">
        <v>2</v>
      </c>
      <c r="AA125" s="88">
        <v>3</v>
      </c>
      <c r="AB125" s="88">
        <v>1</v>
      </c>
      <c r="AC125" s="88">
        <v>28614421</v>
      </c>
      <c r="AZ125" s="88">
        <v>1</v>
      </c>
      <c r="BA125" s="88">
        <f t="shared" si="7"/>
        <v>0</v>
      </c>
      <c r="BB125" s="88">
        <f t="shared" si="8"/>
        <v>0</v>
      </c>
      <c r="BC125" s="88">
        <f t="shared" si="9"/>
        <v>0</v>
      </c>
      <c r="BD125" s="88">
        <f t="shared" si="10"/>
        <v>0</v>
      </c>
      <c r="BE125" s="88">
        <f t="shared" si="11"/>
        <v>0</v>
      </c>
      <c r="CA125" s="113">
        <v>3</v>
      </c>
      <c r="CB125" s="113">
        <v>1</v>
      </c>
      <c r="CZ125" s="88">
        <v>3.0000000000000001E-3</v>
      </c>
    </row>
    <row r="126" spans="1:104" x14ac:dyDescent="0.2">
      <c r="A126" s="107">
        <v>61</v>
      </c>
      <c r="B126" s="108" t="s">
        <v>251</v>
      </c>
      <c r="C126" s="109" t="s">
        <v>252</v>
      </c>
      <c r="D126" s="110" t="s">
        <v>174</v>
      </c>
      <c r="E126" s="111">
        <v>10</v>
      </c>
      <c r="F126" s="111"/>
      <c r="G126" s="112">
        <f t="shared" si="6"/>
        <v>0</v>
      </c>
      <c r="O126" s="106">
        <v>2</v>
      </c>
      <c r="AA126" s="88">
        <v>3</v>
      </c>
      <c r="AB126" s="88">
        <v>1</v>
      </c>
      <c r="AC126" s="88">
        <v>28614422</v>
      </c>
      <c r="AZ126" s="88">
        <v>1</v>
      </c>
      <c r="BA126" s="88">
        <f t="shared" si="7"/>
        <v>0</v>
      </c>
      <c r="BB126" s="88">
        <f t="shared" si="8"/>
        <v>0</v>
      </c>
      <c r="BC126" s="88">
        <f t="shared" si="9"/>
        <v>0</v>
      </c>
      <c r="BD126" s="88">
        <f t="shared" si="10"/>
        <v>0</v>
      </c>
      <c r="BE126" s="88">
        <f t="shared" si="11"/>
        <v>0</v>
      </c>
      <c r="CA126" s="113">
        <v>3</v>
      </c>
      <c r="CB126" s="113">
        <v>1</v>
      </c>
      <c r="CZ126" s="88">
        <v>3.0000000000000001E-3</v>
      </c>
    </row>
    <row r="127" spans="1:104" ht="22.5" x14ac:dyDescent="0.2">
      <c r="A127" s="107">
        <v>62</v>
      </c>
      <c r="B127" s="108" t="s">
        <v>253</v>
      </c>
      <c r="C127" s="109" t="s">
        <v>254</v>
      </c>
      <c r="D127" s="110" t="s">
        <v>174</v>
      </c>
      <c r="E127" s="111">
        <v>4</v>
      </c>
      <c r="F127" s="111"/>
      <c r="G127" s="112">
        <f t="shared" si="6"/>
        <v>0</v>
      </c>
      <c r="O127" s="106">
        <v>2</v>
      </c>
      <c r="AA127" s="88">
        <v>3</v>
      </c>
      <c r="AB127" s="88">
        <v>1</v>
      </c>
      <c r="AC127" s="88">
        <v>42200010</v>
      </c>
      <c r="AZ127" s="88">
        <v>1</v>
      </c>
      <c r="BA127" s="88">
        <f t="shared" si="7"/>
        <v>0</v>
      </c>
      <c r="BB127" s="88">
        <f t="shared" si="8"/>
        <v>0</v>
      </c>
      <c r="BC127" s="88">
        <f t="shared" si="9"/>
        <v>0</v>
      </c>
      <c r="BD127" s="88">
        <f t="shared" si="10"/>
        <v>0</v>
      </c>
      <c r="BE127" s="88">
        <f t="shared" si="11"/>
        <v>0</v>
      </c>
      <c r="CA127" s="113">
        <v>3</v>
      </c>
      <c r="CB127" s="113">
        <v>1</v>
      </c>
      <c r="CZ127" s="88">
        <v>0.09</v>
      </c>
    </row>
    <row r="128" spans="1:104" ht="22.5" x14ac:dyDescent="0.2">
      <c r="A128" s="107">
        <v>63</v>
      </c>
      <c r="B128" s="108" t="s">
        <v>255</v>
      </c>
      <c r="C128" s="109" t="s">
        <v>256</v>
      </c>
      <c r="D128" s="110" t="s">
        <v>174</v>
      </c>
      <c r="E128" s="111">
        <v>1</v>
      </c>
      <c r="F128" s="111"/>
      <c r="G128" s="112">
        <f t="shared" si="6"/>
        <v>0</v>
      </c>
      <c r="O128" s="106">
        <v>2</v>
      </c>
      <c r="AA128" s="88">
        <v>3</v>
      </c>
      <c r="AB128" s="88">
        <v>1</v>
      </c>
      <c r="AC128" s="88">
        <v>42200011</v>
      </c>
      <c r="AZ128" s="88">
        <v>1</v>
      </c>
      <c r="BA128" s="88">
        <f t="shared" si="7"/>
        <v>0</v>
      </c>
      <c r="BB128" s="88">
        <f t="shared" si="8"/>
        <v>0</v>
      </c>
      <c r="BC128" s="88">
        <f t="shared" si="9"/>
        <v>0</v>
      </c>
      <c r="BD128" s="88">
        <f t="shared" si="10"/>
        <v>0</v>
      </c>
      <c r="BE128" s="88">
        <f t="shared" si="11"/>
        <v>0</v>
      </c>
      <c r="CA128" s="113">
        <v>3</v>
      </c>
      <c r="CB128" s="113">
        <v>1</v>
      </c>
      <c r="CZ128" s="88">
        <v>0.09</v>
      </c>
    </row>
    <row r="129" spans="1:104" x14ac:dyDescent="0.2">
      <c r="A129" s="107">
        <v>64</v>
      </c>
      <c r="B129" s="108" t="s">
        <v>257</v>
      </c>
      <c r="C129" s="109" t="s">
        <v>258</v>
      </c>
      <c r="D129" s="110" t="s">
        <v>174</v>
      </c>
      <c r="E129" s="111">
        <v>2</v>
      </c>
      <c r="F129" s="111"/>
      <c r="G129" s="112">
        <f t="shared" si="6"/>
        <v>0</v>
      </c>
      <c r="O129" s="106">
        <v>2</v>
      </c>
      <c r="AA129" s="88">
        <v>3</v>
      </c>
      <c r="AB129" s="88">
        <v>1</v>
      </c>
      <c r="AC129" s="88">
        <v>42200012</v>
      </c>
      <c r="AZ129" s="88">
        <v>1</v>
      </c>
      <c r="BA129" s="88">
        <f t="shared" si="7"/>
        <v>0</v>
      </c>
      <c r="BB129" s="88">
        <f t="shared" si="8"/>
        <v>0</v>
      </c>
      <c r="BC129" s="88">
        <f t="shared" si="9"/>
        <v>0</v>
      </c>
      <c r="BD129" s="88">
        <f t="shared" si="10"/>
        <v>0</v>
      </c>
      <c r="BE129" s="88">
        <f t="shared" si="11"/>
        <v>0</v>
      </c>
      <c r="CA129" s="113">
        <v>3</v>
      </c>
      <c r="CB129" s="113">
        <v>1</v>
      </c>
      <c r="CZ129" s="88">
        <v>0.13</v>
      </c>
    </row>
    <row r="130" spans="1:104" x14ac:dyDescent="0.2">
      <c r="A130" s="107">
        <v>65</v>
      </c>
      <c r="B130" s="108" t="s">
        <v>259</v>
      </c>
      <c r="C130" s="109" t="s">
        <v>260</v>
      </c>
      <c r="D130" s="110" t="s">
        <v>174</v>
      </c>
      <c r="E130" s="111">
        <v>4</v>
      </c>
      <c r="F130" s="111"/>
      <c r="G130" s="112">
        <f t="shared" si="6"/>
        <v>0</v>
      </c>
      <c r="O130" s="106">
        <v>2</v>
      </c>
      <c r="AA130" s="88">
        <v>3</v>
      </c>
      <c r="AB130" s="88">
        <v>1</v>
      </c>
      <c r="AC130" s="88">
        <v>42200013</v>
      </c>
      <c r="AZ130" s="88">
        <v>1</v>
      </c>
      <c r="BA130" s="88">
        <f t="shared" si="7"/>
        <v>0</v>
      </c>
      <c r="BB130" s="88">
        <f t="shared" si="8"/>
        <v>0</v>
      </c>
      <c r="BC130" s="88">
        <f t="shared" si="9"/>
        <v>0</v>
      </c>
      <c r="BD130" s="88">
        <f t="shared" si="10"/>
        <v>0</v>
      </c>
      <c r="BE130" s="88">
        <f t="shared" si="11"/>
        <v>0</v>
      </c>
      <c r="CA130" s="113">
        <v>3</v>
      </c>
      <c r="CB130" s="113">
        <v>1</v>
      </c>
      <c r="CZ130" s="88">
        <v>0.13</v>
      </c>
    </row>
    <row r="131" spans="1:104" ht="22.5" x14ac:dyDescent="0.2">
      <c r="A131" s="107">
        <v>66</v>
      </c>
      <c r="B131" s="108" t="s">
        <v>261</v>
      </c>
      <c r="C131" s="109" t="s">
        <v>324</v>
      </c>
      <c r="D131" s="110" t="s">
        <v>174</v>
      </c>
      <c r="E131" s="111">
        <v>5</v>
      </c>
      <c r="F131" s="111"/>
      <c r="G131" s="112">
        <f t="shared" si="6"/>
        <v>0</v>
      </c>
      <c r="O131" s="106">
        <v>2</v>
      </c>
      <c r="AA131" s="88">
        <v>3</v>
      </c>
      <c r="AB131" s="88">
        <v>1</v>
      </c>
      <c r="AC131" s="88">
        <v>42210003</v>
      </c>
      <c r="AZ131" s="88">
        <v>1</v>
      </c>
      <c r="BA131" s="88">
        <f t="shared" si="7"/>
        <v>0</v>
      </c>
      <c r="BB131" s="88">
        <f t="shared" si="8"/>
        <v>0</v>
      </c>
      <c r="BC131" s="88">
        <f t="shared" si="9"/>
        <v>0</v>
      </c>
      <c r="BD131" s="88">
        <f t="shared" si="10"/>
        <v>0</v>
      </c>
      <c r="BE131" s="88">
        <f t="shared" si="11"/>
        <v>0</v>
      </c>
      <c r="CA131" s="113">
        <v>3</v>
      </c>
      <c r="CB131" s="113">
        <v>1</v>
      </c>
      <c r="CZ131" s="88">
        <v>0.01</v>
      </c>
    </row>
    <row r="132" spans="1:104" ht="12" customHeight="1" x14ac:dyDescent="0.2">
      <c r="A132" s="107">
        <v>67</v>
      </c>
      <c r="B132" s="108" t="s">
        <v>262</v>
      </c>
      <c r="C132" s="109" t="s">
        <v>263</v>
      </c>
      <c r="D132" s="110" t="s">
        <v>174</v>
      </c>
      <c r="E132" s="111">
        <v>5</v>
      </c>
      <c r="F132" s="111"/>
      <c r="G132" s="112">
        <f t="shared" si="6"/>
        <v>0</v>
      </c>
      <c r="O132" s="106">
        <v>2</v>
      </c>
      <c r="AA132" s="88">
        <v>3</v>
      </c>
      <c r="AB132" s="88">
        <v>1</v>
      </c>
      <c r="AC132" s="88">
        <v>42210004</v>
      </c>
      <c r="AZ132" s="88">
        <v>1</v>
      </c>
      <c r="BA132" s="88">
        <f t="shared" si="7"/>
        <v>0</v>
      </c>
      <c r="BB132" s="88">
        <f t="shared" si="8"/>
        <v>0</v>
      </c>
      <c r="BC132" s="88">
        <f t="shared" si="9"/>
        <v>0</v>
      </c>
      <c r="BD132" s="88">
        <f t="shared" si="10"/>
        <v>0</v>
      </c>
      <c r="BE132" s="88">
        <f t="shared" si="11"/>
        <v>0</v>
      </c>
      <c r="CA132" s="113">
        <v>3</v>
      </c>
      <c r="CB132" s="113">
        <v>1</v>
      </c>
      <c r="CZ132" s="88">
        <v>7.0000000000000001E-3</v>
      </c>
    </row>
    <row r="133" spans="1:104" ht="22.5" x14ac:dyDescent="0.2">
      <c r="A133" s="107">
        <v>68</v>
      </c>
      <c r="B133" s="108" t="s">
        <v>264</v>
      </c>
      <c r="C133" s="109" t="s">
        <v>265</v>
      </c>
      <c r="D133" s="110" t="s">
        <v>174</v>
      </c>
      <c r="E133" s="111">
        <v>2</v>
      </c>
      <c r="F133" s="111"/>
      <c r="G133" s="112">
        <f t="shared" si="6"/>
        <v>0</v>
      </c>
      <c r="O133" s="106">
        <v>2</v>
      </c>
      <c r="AA133" s="88">
        <v>3</v>
      </c>
      <c r="AB133" s="88">
        <v>1</v>
      </c>
      <c r="AC133" s="88">
        <v>42210007</v>
      </c>
      <c r="AZ133" s="88">
        <v>1</v>
      </c>
      <c r="BA133" s="88">
        <f t="shared" si="7"/>
        <v>0</v>
      </c>
      <c r="BB133" s="88">
        <f t="shared" si="8"/>
        <v>0</v>
      </c>
      <c r="BC133" s="88">
        <f t="shared" si="9"/>
        <v>0</v>
      </c>
      <c r="BD133" s="88">
        <f t="shared" si="10"/>
        <v>0</v>
      </c>
      <c r="BE133" s="88">
        <f t="shared" si="11"/>
        <v>0</v>
      </c>
      <c r="CA133" s="113">
        <v>3</v>
      </c>
      <c r="CB133" s="113">
        <v>1</v>
      </c>
      <c r="CZ133" s="88">
        <v>1.4999999999999999E-2</v>
      </c>
    </row>
    <row r="134" spans="1:104" ht="22.5" x14ac:dyDescent="0.2">
      <c r="A134" s="107">
        <v>69</v>
      </c>
      <c r="B134" s="108" t="s">
        <v>266</v>
      </c>
      <c r="C134" s="109" t="s">
        <v>267</v>
      </c>
      <c r="D134" s="110" t="s">
        <v>174</v>
      </c>
      <c r="E134" s="111">
        <v>7</v>
      </c>
      <c r="F134" s="111"/>
      <c r="G134" s="112">
        <f t="shared" si="6"/>
        <v>0</v>
      </c>
      <c r="O134" s="106">
        <v>2</v>
      </c>
      <c r="AA134" s="88">
        <v>3</v>
      </c>
      <c r="AB134" s="88">
        <v>1</v>
      </c>
      <c r="AC134" s="88">
        <v>42210008</v>
      </c>
      <c r="AZ134" s="88">
        <v>1</v>
      </c>
      <c r="BA134" s="88">
        <f t="shared" si="7"/>
        <v>0</v>
      </c>
      <c r="BB134" s="88">
        <f t="shared" si="8"/>
        <v>0</v>
      </c>
      <c r="BC134" s="88">
        <f t="shared" si="9"/>
        <v>0</v>
      </c>
      <c r="BD134" s="88">
        <f t="shared" si="10"/>
        <v>0</v>
      </c>
      <c r="BE134" s="88">
        <f t="shared" si="11"/>
        <v>0</v>
      </c>
      <c r="CA134" s="113">
        <v>3</v>
      </c>
      <c r="CB134" s="113">
        <v>1</v>
      </c>
      <c r="CZ134" s="88">
        <v>0</v>
      </c>
    </row>
    <row r="135" spans="1:104" ht="22.5" x14ac:dyDescent="0.2">
      <c r="A135" s="107">
        <v>70</v>
      </c>
      <c r="B135" s="108" t="s">
        <v>268</v>
      </c>
      <c r="C135" s="109" t="s">
        <v>269</v>
      </c>
      <c r="D135" s="110" t="s">
        <v>174</v>
      </c>
      <c r="E135" s="111">
        <v>7</v>
      </c>
      <c r="F135" s="111"/>
      <c r="G135" s="112">
        <f t="shared" si="6"/>
        <v>0</v>
      </c>
      <c r="O135" s="106">
        <v>2</v>
      </c>
      <c r="AA135" s="88">
        <v>3</v>
      </c>
      <c r="AB135" s="88">
        <v>1</v>
      </c>
      <c r="AC135" s="88">
        <v>42210009</v>
      </c>
      <c r="AZ135" s="88">
        <v>1</v>
      </c>
      <c r="BA135" s="88">
        <f t="shared" si="7"/>
        <v>0</v>
      </c>
      <c r="BB135" s="88">
        <f t="shared" si="8"/>
        <v>0</v>
      </c>
      <c r="BC135" s="88">
        <f t="shared" si="9"/>
        <v>0</v>
      </c>
      <c r="BD135" s="88">
        <f t="shared" si="10"/>
        <v>0</v>
      </c>
      <c r="BE135" s="88">
        <f t="shared" si="11"/>
        <v>0</v>
      </c>
      <c r="CA135" s="113">
        <v>3</v>
      </c>
      <c r="CB135" s="113">
        <v>1</v>
      </c>
      <c r="CZ135" s="88">
        <v>0</v>
      </c>
    </row>
    <row r="136" spans="1:104" ht="22.5" x14ac:dyDescent="0.2">
      <c r="A136" s="107">
        <v>71</v>
      </c>
      <c r="B136" s="108" t="s">
        <v>270</v>
      </c>
      <c r="C136" s="109" t="s">
        <v>271</v>
      </c>
      <c r="D136" s="110" t="s">
        <v>174</v>
      </c>
      <c r="E136" s="111">
        <v>5</v>
      </c>
      <c r="F136" s="111"/>
      <c r="G136" s="112">
        <f t="shared" si="6"/>
        <v>0</v>
      </c>
      <c r="O136" s="106">
        <v>2</v>
      </c>
      <c r="AA136" s="88">
        <v>3</v>
      </c>
      <c r="AB136" s="88">
        <v>1</v>
      </c>
      <c r="AC136" s="88">
        <v>42210010</v>
      </c>
      <c r="AZ136" s="88">
        <v>1</v>
      </c>
      <c r="BA136" s="88">
        <f t="shared" si="7"/>
        <v>0</v>
      </c>
      <c r="BB136" s="88">
        <f t="shared" si="8"/>
        <v>0</v>
      </c>
      <c r="BC136" s="88">
        <f t="shared" si="9"/>
        <v>0</v>
      </c>
      <c r="BD136" s="88">
        <f t="shared" si="10"/>
        <v>0</v>
      </c>
      <c r="BE136" s="88">
        <f t="shared" si="11"/>
        <v>0</v>
      </c>
      <c r="CA136" s="113">
        <v>3</v>
      </c>
      <c r="CB136" s="113">
        <v>1</v>
      </c>
      <c r="CZ136" s="88">
        <v>7.0000000000000001E-3</v>
      </c>
    </row>
    <row r="137" spans="1:104" x14ac:dyDescent="0.2">
      <c r="A137" s="107">
        <v>72</v>
      </c>
      <c r="B137" s="108" t="s">
        <v>272</v>
      </c>
      <c r="C137" s="109" t="s">
        <v>273</v>
      </c>
      <c r="D137" s="110" t="s">
        <v>174</v>
      </c>
      <c r="E137" s="111">
        <v>2</v>
      </c>
      <c r="F137" s="111"/>
      <c r="G137" s="112">
        <f t="shared" si="6"/>
        <v>0</v>
      </c>
      <c r="O137" s="106">
        <v>2</v>
      </c>
      <c r="AA137" s="88">
        <v>3</v>
      </c>
      <c r="AB137" s="88">
        <v>1</v>
      </c>
      <c r="AC137" s="88">
        <v>42210011</v>
      </c>
      <c r="AZ137" s="88">
        <v>1</v>
      </c>
      <c r="BA137" s="88">
        <f t="shared" si="7"/>
        <v>0</v>
      </c>
      <c r="BB137" s="88">
        <f t="shared" si="8"/>
        <v>0</v>
      </c>
      <c r="BC137" s="88">
        <f t="shared" si="9"/>
        <v>0</v>
      </c>
      <c r="BD137" s="88">
        <f t="shared" si="10"/>
        <v>0</v>
      </c>
      <c r="BE137" s="88">
        <f t="shared" si="11"/>
        <v>0</v>
      </c>
      <c r="CA137" s="113">
        <v>3</v>
      </c>
      <c r="CB137" s="113">
        <v>1</v>
      </c>
      <c r="CZ137" s="88">
        <v>7.0000000000000001E-3</v>
      </c>
    </row>
    <row r="138" spans="1:104" x14ac:dyDescent="0.2">
      <c r="A138" s="107">
        <v>73</v>
      </c>
      <c r="B138" s="108" t="s">
        <v>274</v>
      </c>
      <c r="C138" s="109" t="s">
        <v>275</v>
      </c>
      <c r="D138" s="110" t="s">
        <v>174</v>
      </c>
      <c r="E138" s="111">
        <v>5</v>
      </c>
      <c r="F138" s="111"/>
      <c r="G138" s="112">
        <f t="shared" si="6"/>
        <v>0</v>
      </c>
      <c r="O138" s="106">
        <v>2</v>
      </c>
      <c r="AA138" s="88">
        <v>3</v>
      </c>
      <c r="AB138" s="88">
        <v>1</v>
      </c>
      <c r="AC138" s="88">
        <v>42291352</v>
      </c>
      <c r="AZ138" s="88">
        <v>1</v>
      </c>
      <c r="BA138" s="88">
        <f t="shared" si="7"/>
        <v>0</v>
      </c>
      <c r="BB138" s="88">
        <f t="shared" si="8"/>
        <v>0</v>
      </c>
      <c r="BC138" s="88">
        <f t="shared" si="9"/>
        <v>0</v>
      </c>
      <c r="BD138" s="88">
        <f t="shared" si="10"/>
        <v>0</v>
      </c>
      <c r="BE138" s="88">
        <f t="shared" si="11"/>
        <v>0</v>
      </c>
      <c r="CA138" s="113">
        <v>3</v>
      </c>
      <c r="CB138" s="113">
        <v>1</v>
      </c>
      <c r="CZ138" s="88">
        <v>1.6E-2</v>
      </c>
    </row>
    <row r="139" spans="1:104" x14ac:dyDescent="0.2">
      <c r="A139" s="107">
        <v>74</v>
      </c>
      <c r="B139" s="108" t="s">
        <v>276</v>
      </c>
      <c r="C139" s="109" t="s">
        <v>277</v>
      </c>
      <c r="D139" s="110" t="s">
        <v>174</v>
      </c>
      <c r="E139" s="111">
        <v>7</v>
      </c>
      <c r="F139" s="111"/>
      <c r="G139" s="112">
        <f t="shared" si="6"/>
        <v>0</v>
      </c>
      <c r="O139" s="106">
        <v>2</v>
      </c>
      <c r="AA139" s="88">
        <v>3</v>
      </c>
      <c r="AB139" s="88">
        <v>1</v>
      </c>
      <c r="AC139" s="88">
        <v>42291353</v>
      </c>
      <c r="AZ139" s="88">
        <v>1</v>
      </c>
      <c r="BA139" s="88">
        <f t="shared" si="7"/>
        <v>0</v>
      </c>
      <c r="BB139" s="88">
        <f t="shared" si="8"/>
        <v>0</v>
      </c>
      <c r="BC139" s="88">
        <f t="shared" si="9"/>
        <v>0</v>
      </c>
      <c r="BD139" s="88">
        <f t="shared" si="10"/>
        <v>0</v>
      </c>
      <c r="BE139" s="88">
        <f t="shared" si="11"/>
        <v>0</v>
      </c>
      <c r="CA139" s="113">
        <v>3</v>
      </c>
      <c r="CB139" s="113">
        <v>1</v>
      </c>
      <c r="CZ139" s="88">
        <v>1.6E-2</v>
      </c>
    </row>
    <row r="140" spans="1:104" x14ac:dyDescent="0.2">
      <c r="A140" s="107">
        <v>75</v>
      </c>
      <c r="B140" s="108" t="s">
        <v>278</v>
      </c>
      <c r="C140" s="109" t="s">
        <v>279</v>
      </c>
      <c r="D140" s="110" t="s">
        <v>174</v>
      </c>
      <c r="E140" s="111">
        <v>2</v>
      </c>
      <c r="F140" s="111"/>
      <c r="G140" s="112">
        <f t="shared" si="6"/>
        <v>0</v>
      </c>
      <c r="O140" s="106">
        <v>2</v>
      </c>
      <c r="AA140" s="88">
        <v>3</v>
      </c>
      <c r="AB140" s="88">
        <v>1</v>
      </c>
      <c r="AC140" s="88">
        <v>42291452</v>
      </c>
      <c r="AZ140" s="88">
        <v>1</v>
      </c>
      <c r="BA140" s="88">
        <f t="shared" si="7"/>
        <v>0</v>
      </c>
      <c r="BB140" s="88">
        <f t="shared" si="8"/>
        <v>0</v>
      </c>
      <c r="BC140" s="88">
        <f t="shared" si="9"/>
        <v>0</v>
      </c>
      <c r="BD140" s="88">
        <f t="shared" si="10"/>
        <v>0</v>
      </c>
      <c r="BE140" s="88">
        <f t="shared" si="11"/>
        <v>0</v>
      </c>
      <c r="CA140" s="113">
        <v>3</v>
      </c>
      <c r="CB140" s="113">
        <v>1</v>
      </c>
      <c r="CZ140" s="88">
        <v>0.03</v>
      </c>
    </row>
    <row r="141" spans="1:104" x14ac:dyDescent="0.2">
      <c r="A141" s="120"/>
      <c r="B141" s="121" t="s">
        <v>75</v>
      </c>
      <c r="C141" s="122" t="str">
        <f>CONCATENATE(B99," ",C99)</f>
        <v>8 Trubní vedení</v>
      </c>
      <c r="D141" s="123"/>
      <c r="E141" s="124"/>
      <c r="F141" s="125"/>
      <c r="G141" s="126">
        <f>SUM(G99:G140)</f>
        <v>0</v>
      </c>
      <c r="O141" s="106">
        <v>4</v>
      </c>
      <c r="BA141" s="127">
        <f>SUM(BA99:BA140)</f>
        <v>0</v>
      </c>
      <c r="BB141" s="127">
        <f>SUM(BB99:BB140)</f>
        <v>0</v>
      </c>
      <c r="BC141" s="127">
        <f>SUM(BC99:BC140)</f>
        <v>0</v>
      </c>
      <c r="BD141" s="127">
        <f>SUM(BD99:BD140)</f>
        <v>0</v>
      </c>
      <c r="BE141" s="127">
        <f>SUM(BE99:BE140)</f>
        <v>0</v>
      </c>
    </row>
    <row r="142" spans="1:104" ht="18" customHeight="1" x14ac:dyDescent="0.2">
      <c r="A142" s="99" t="s">
        <v>72</v>
      </c>
      <c r="B142" s="100" t="s">
        <v>280</v>
      </c>
      <c r="C142" s="101" t="s">
        <v>281</v>
      </c>
      <c r="D142" s="102"/>
      <c r="E142" s="103"/>
      <c r="F142" s="103"/>
      <c r="G142" s="104"/>
      <c r="H142" s="105"/>
      <c r="I142" s="105"/>
      <c r="O142" s="106">
        <v>1</v>
      </c>
    </row>
    <row r="143" spans="1:104" x14ac:dyDescent="0.2">
      <c r="A143" s="107">
        <v>76</v>
      </c>
      <c r="B143" s="108" t="s">
        <v>282</v>
      </c>
      <c r="C143" s="109" t="s">
        <v>283</v>
      </c>
      <c r="D143" s="110" t="s">
        <v>110</v>
      </c>
      <c r="E143" s="111">
        <v>14</v>
      </c>
      <c r="F143" s="111"/>
      <c r="G143" s="112">
        <f>E143*F143</f>
        <v>0</v>
      </c>
      <c r="O143" s="106">
        <v>2</v>
      </c>
      <c r="AA143" s="88">
        <v>1</v>
      </c>
      <c r="AB143" s="88">
        <v>1</v>
      </c>
      <c r="AC143" s="88">
        <v>1</v>
      </c>
      <c r="AZ143" s="88">
        <v>1</v>
      </c>
      <c r="BA143" s="88">
        <f>IF(AZ143=1,G143,0)</f>
        <v>0</v>
      </c>
      <c r="BB143" s="88">
        <f>IF(AZ143=2,G143,0)</f>
        <v>0</v>
      </c>
      <c r="BC143" s="88">
        <f>IF(AZ143=3,G143,0)</f>
        <v>0</v>
      </c>
      <c r="BD143" s="88">
        <f>IF(AZ143=4,G143,0)</f>
        <v>0</v>
      </c>
      <c r="BE143" s="88">
        <f>IF(AZ143=5,G143,0)</f>
        <v>0</v>
      </c>
      <c r="CA143" s="113">
        <v>1</v>
      </c>
      <c r="CB143" s="113">
        <v>1</v>
      </c>
      <c r="CZ143" s="88">
        <v>0</v>
      </c>
    </row>
    <row r="144" spans="1:104" x14ac:dyDescent="0.2">
      <c r="A144" s="114"/>
      <c r="B144" s="116"/>
      <c r="C144" s="243" t="s">
        <v>198</v>
      </c>
      <c r="D144" s="244"/>
      <c r="E144" s="117">
        <v>14</v>
      </c>
      <c r="F144" s="118"/>
      <c r="G144" s="119"/>
      <c r="M144" s="115" t="s">
        <v>198</v>
      </c>
      <c r="O144" s="106"/>
    </row>
    <row r="145" spans="1:104" x14ac:dyDescent="0.2">
      <c r="A145" s="107">
        <v>77</v>
      </c>
      <c r="B145" s="108" t="s">
        <v>284</v>
      </c>
      <c r="C145" s="109" t="s">
        <v>285</v>
      </c>
      <c r="D145" s="110" t="s">
        <v>110</v>
      </c>
      <c r="E145" s="111">
        <v>14</v>
      </c>
      <c r="F145" s="111"/>
      <c r="G145" s="112">
        <f>E145*F145</f>
        <v>0</v>
      </c>
      <c r="O145" s="106">
        <v>2</v>
      </c>
      <c r="AA145" s="88">
        <v>1</v>
      </c>
      <c r="AB145" s="88">
        <v>1</v>
      </c>
      <c r="AC145" s="88">
        <v>1</v>
      </c>
      <c r="AZ145" s="88">
        <v>1</v>
      </c>
      <c r="BA145" s="88">
        <f>IF(AZ145=1,G145,0)</f>
        <v>0</v>
      </c>
      <c r="BB145" s="88">
        <f>IF(AZ145=2,G145,0)</f>
        <v>0</v>
      </c>
      <c r="BC145" s="88">
        <f>IF(AZ145=3,G145,0)</f>
        <v>0</v>
      </c>
      <c r="BD145" s="88">
        <f>IF(AZ145=4,G145,0)</f>
        <v>0</v>
      </c>
      <c r="BE145" s="88">
        <f>IF(AZ145=5,G145,0)</f>
        <v>0</v>
      </c>
      <c r="CA145" s="113">
        <v>1</v>
      </c>
      <c r="CB145" s="113">
        <v>1</v>
      </c>
      <c r="CZ145" s="88">
        <v>0</v>
      </c>
    </row>
    <row r="146" spans="1:104" x14ac:dyDescent="0.2">
      <c r="A146" s="107">
        <v>78</v>
      </c>
      <c r="B146" s="108" t="s">
        <v>286</v>
      </c>
      <c r="C146" s="109" t="s">
        <v>287</v>
      </c>
      <c r="D146" s="110" t="s">
        <v>78</v>
      </c>
      <c r="E146" s="111">
        <v>26</v>
      </c>
      <c r="F146" s="111"/>
      <c r="G146" s="112">
        <f>E146*F146</f>
        <v>0</v>
      </c>
      <c r="O146" s="106">
        <v>2</v>
      </c>
      <c r="AA146" s="88">
        <v>1</v>
      </c>
      <c r="AB146" s="88">
        <v>1</v>
      </c>
      <c r="AC146" s="88">
        <v>1</v>
      </c>
      <c r="AZ146" s="88">
        <v>1</v>
      </c>
      <c r="BA146" s="88">
        <f>IF(AZ146=1,G146,0)</f>
        <v>0</v>
      </c>
      <c r="BB146" s="88">
        <f>IF(AZ146=2,G146,0)</f>
        <v>0</v>
      </c>
      <c r="BC146" s="88">
        <f>IF(AZ146=3,G146,0)</f>
        <v>0</v>
      </c>
      <c r="BD146" s="88">
        <f>IF(AZ146=4,G146,0)</f>
        <v>0</v>
      </c>
      <c r="BE146" s="88">
        <f>IF(AZ146=5,G146,0)</f>
        <v>0</v>
      </c>
      <c r="CA146" s="113">
        <v>1</v>
      </c>
      <c r="CB146" s="113">
        <v>1</v>
      </c>
      <c r="CZ146" s="88">
        <v>0</v>
      </c>
    </row>
    <row r="147" spans="1:104" x14ac:dyDescent="0.2">
      <c r="A147" s="107">
        <v>79</v>
      </c>
      <c r="B147" s="108" t="s">
        <v>288</v>
      </c>
      <c r="C147" s="109" t="s">
        <v>289</v>
      </c>
      <c r="D147" s="110" t="s">
        <v>78</v>
      </c>
      <c r="E147" s="111">
        <v>50</v>
      </c>
      <c r="F147" s="111"/>
      <c r="G147" s="112">
        <f>E147*F147</f>
        <v>0</v>
      </c>
      <c r="O147" s="106">
        <v>2</v>
      </c>
      <c r="AA147" s="88">
        <v>1</v>
      </c>
      <c r="AB147" s="88">
        <v>1</v>
      </c>
      <c r="AC147" s="88">
        <v>1</v>
      </c>
      <c r="AZ147" s="88">
        <v>1</v>
      </c>
      <c r="BA147" s="88">
        <f>IF(AZ147=1,G147,0)</f>
        <v>0</v>
      </c>
      <c r="BB147" s="88">
        <f>IF(AZ147=2,G147,0)</f>
        <v>0</v>
      </c>
      <c r="BC147" s="88">
        <f>IF(AZ147=3,G147,0)</f>
        <v>0</v>
      </c>
      <c r="BD147" s="88">
        <f>IF(AZ147=4,G147,0)</f>
        <v>0</v>
      </c>
      <c r="BE147" s="88">
        <f>IF(AZ147=5,G147,0)</f>
        <v>0</v>
      </c>
      <c r="CA147" s="113">
        <v>1</v>
      </c>
      <c r="CB147" s="113">
        <v>1</v>
      </c>
      <c r="CZ147" s="88">
        <v>3.8000000000000002E-4</v>
      </c>
    </row>
    <row r="148" spans="1:104" x14ac:dyDescent="0.2">
      <c r="A148" s="120"/>
      <c r="B148" s="121" t="s">
        <v>75</v>
      </c>
      <c r="C148" s="122" t="str">
        <f>CONCATENATE(B142," ",C142)</f>
        <v>96 Bourání konstrukcí</v>
      </c>
      <c r="D148" s="123"/>
      <c r="E148" s="124"/>
      <c r="F148" s="125"/>
      <c r="G148" s="126">
        <f>SUM(G142:G147)</f>
        <v>0</v>
      </c>
      <c r="O148" s="106">
        <v>4</v>
      </c>
      <c r="BA148" s="127">
        <f>SUM(BA142:BA147)</f>
        <v>0</v>
      </c>
      <c r="BB148" s="127">
        <f>SUM(BB142:BB147)</f>
        <v>0</v>
      </c>
      <c r="BC148" s="127">
        <f>SUM(BC142:BC147)</f>
        <v>0</v>
      </c>
      <c r="BD148" s="127">
        <f>SUM(BD142:BD147)</f>
        <v>0</v>
      </c>
      <c r="BE148" s="127">
        <f>SUM(BE142:BE147)</f>
        <v>0</v>
      </c>
    </row>
    <row r="149" spans="1:104" ht="18" customHeight="1" x14ac:dyDescent="0.2">
      <c r="A149" s="99" t="s">
        <v>72</v>
      </c>
      <c r="B149" s="100" t="s">
        <v>290</v>
      </c>
      <c r="C149" s="101" t="s">
        <v>291</v>
      </c>
      <c r="D149" s="102"/>
      <c r="E149" s="103"/>
      <c r="F149" s="103"/>
      <c r="G149" s="104"/>
      <c r="H149" s="105"/>
      <c r="I149" s="105"/>
      <c r="O149" s="106">
        <v>1</v>
      </c>
    </row>
    <row r="150" spans="1:104" x14ac:dyDescent="0.2">
      <c r="A150" s="107">
        <v>80</v>
      </c>
      <c r="B150" s="108" t="s">
        <v>292</v>
      </c>
      <c r="C150" s="109" t="s">
        <v>293</v>
      </c>
      <c r="D150" s="110" t="s">
        <v>142</v>
      </c>
      <c r="E150" s="111">
        <v>76.124027702000006</v>
      </c>
      <c r="F150" s="111"/>
      <c r="G150" s="112">
        <f>E150*F150</f>
        <v>0</v>
      </c>
      <c r="O150" s="106">
        <v>2</v>
      </c>
      <c r="AA150" s="88">
        <v>7</v>
      </c>
      <c r="AB150" s="88">
        <v>1</v>
      </c>
      <c r="AC150" s="88">
        <v>2</v>
      </c>
      <c r="AZ150" s="88">
        <v>1</v>
      </c>
      <c r="BA150" s="88">
        <f>IF(AZ150=1,G150,0)</f>
        <v>0</v>
      </c>
      <c r="BB150" s="88">
        <f>IF(AZ150=2,G150,0)</f>
        <v>0</v>
      </c>
      <c r="BC150" s="88">
        <f>IF(AZ150=3,G150,0)</f>
        <v>0</v>
      </c>
      <c r="BD150" s="88">
        <f>IF(AZ150=4,G150,0)</f>
        <v>0</v>
      </c>
      <c r="BE150" s="88">
        <f>IF(AZ150=5,G150,0)</f>
        <v>0</v>
      </c>
      <c r="CA150" s="113">
        <v>7</v>
      </c>
      <c r="CB150" s="113">
        <v>1</v>
      </c>
      <c r="CZ150" s="88">
        <v>0</v>
      </c>
    </row>
    <row r="151" spans="1:104" x14ac:dyDescent="0.2">
      <c r="A151" s="120"/>
      <c r="B151" s="121" t="s">
        <v>75</v>
      </c>
      <c r="C151" s="122" t="str">
        <f>CONCATENATE(B149," ",C149)</f>
        <v>99 Staveništní přesun hmot</v>
      </c>
      <c r="D151" s="123"/>
      <c r="E151" s="124"/>
      <c r="F151" s="125"/>
      <c r="G151" s="126">
        <f>SUM(G149:G150)</f>
        <v>0</v>
      </c>
      <c r="O151" s="106">
        <v>4</v>
      </c>
      <c r="BA151" s="127">
        <f>SUM(BA149:BA150)</f>
        <v>0</v>
      </c>
      <c r="BB151" s="127">
        <f>SUM(BB149:BB150)</f>
        <v>0</v>
      </c>
      <c r="BC151" s="127">
        <f>SUM(BC149:BC150)</f>
        <v>0</v>
      </c>
      <c r="BD151" s="127">
        <f>SUM(BD149:BD150)</f>
        <v>0</v>
      </c>
      <c r="BE151" s="127">
        <f>SUM(BE149:BE150)</f>
        <v>0</v>
      </c>
    </row>
    <row r="152" spans="1:104" ht="18" customHeight="1" x14ac:dyDescent="0.2">
      <c r="A152" s="99" t="s">
        <v>72</v>
      </c>
      <c r="B152" s="100" t="s">
        <v>294</v>
      </c>
      <c r="C152" s="101" t="s">
        <v>295</v>
      </c>
      <c r="D152" s="102"/>
      <c r="E152" s="103"/>
      <c r="F152" s="103"/>
      <c r="G152" s="104"/>
      <c r="H152" s="105"/>
      <c r="I152" s="105"/>
      <c r="O152" s="106">
        <v>1</v>
      </c>
    </row>
    <row r="153" spans="1:104" x14ac:dyDescent="0.2">
      <c r="A153" s="107">
        <v>81</v>
      </c>
      <c r="B153" s="108" t="s">
        <v>296</v>
      </c>
      <c r="C153" s="109" t="s">
        <v>297</v>
      </c>
      <c r="D153" s="110" t="s">
        <v>142</v>
      </c>
      <c r="E153" s="111">
        <v>12.97</v>
      </c>
      <c r="F153" s="111"/>
      <c r="G153" s="112">
        <f>E153*F153</f>
        <v>0</v>
      </c>
      <c r="O153" s="106">
        <v>2</v>
      </c>
      <c r="AA153" s="88">
        <v>8</v>
      </c>
      <c r="AB153" s="88">
        <v>0</v>
      </c>
      <c r="AC153" s="88">
        <v>3</v>
      </c>
      <c r="AZ153" s="88">
        <v>1</v>
      </c>
      <c r="BA153" s="88">
        <f>IF(AZ153=1,G153,0)</f>
        <v>0</v>
      </c>
      <c r="BB153" s="88">
        <f>IF(AZ153=2,G153,0)</f>
        <v>0</v>
      </c>
      <c r="BC153" s="88">
        <f>IF(AZ153=3,G153,0)</f>
        <v>0</v>
      </c>
      <c r="BD153" s="88">
        <f>IF(AZ153=4,G153,0)</f>
        <v>0</v>
      </c>
      <c r="BE153" s="88">
        <f>IF(AZ153=5,G153,0)</f>
        <v>0</v>
      </c>
      <c r="CA153" s="113">
        <v>8</v>
      </c>
      <c r="CB153" s="113">
        <v>0</v>
      </c>
      <c r="CZ153" s="88">
        <v>0</v>
      </c>
    </row>
    <row r="154" spans="1:104" x14ac:dyDescent="0.2">
      <c r="A154" s="107">
        <v>82</v>
      </c>
      <c r="B154" s="108" t="s">
        <v>298</v>
      </c>
      <c r="C154" s="109" t="s">
        <v>299</v>
      </c>
      <c r="D154" s="110" t="s">
        <v>142</v>
      </c>
      <c r="E154" s="111">
        <v>116.73</v>
      </c>
      <c r="F154" s="111"/>
      <c r="G154" s="112">
        <f>E154*F154</f>
        <v>0</v>
      </c>
      <c r="O154" s="106">
        <v>2</v>
      </c>
      <c r="AA154" s="88">
        <v>8</v>
      </c>
      <c r="AB154" s="88">
        <v>0</v>
      </c>
      <c r="AC154" s="88">
        <v>3</v>
      </c>
      <c r="AZ154" s="88">
        <v>1</v>
      </c>
      <c r="BA154" s="88">
        <f>IF(AZ154=1,G154,0)</f>
        <v>0</v>
      </c>
      <c r="BB154" s="88">
        <f>IF(AZ154=2,G154,0)</f>
        <v>0</v>
      </c>
      <c r="BC154" s="88">
        <f>IF(AZ154=3,G154,0)</f>
        <v>0</v>
      </c>
      <c r="BD154" s="88">
        <f>IF(AZ154=4,G154,0)</f>
        <v>0</v>
      </c>
      <c r="BE154" s="88">
        <f>IF(AZ154=5,G154,0)</f>
        <v>0</v>
      </c>
      <c r="CA154" s="113">
        <v>8</v>
      </c>
      <c r="CB154" s="113">
        <v>0</v>
      </c>
      <c r="CZ154" s="88">
        <v>0</v>
      </c>
    </row>
    <row r="155" spans="1:104" x14ac:dyDescent="0.2">
      <c r="A155" s="107">
        <v>83</v>
      </c>
      <c r="B155" s="108" t="s">
        <v>300</v>
      </c>
      <c r="C155" s="109" t="s">
        <v>301</v>
      </c>
      <c r="D155" s="110" t="s">
        <v>142</v>
      </c>
      <c r="E155" s="111">
        <v>12.97</v>
      </c>
      <c r="F155" s="111"/>
      <c r="G155" s="112">
        <f>E155*F155</f>
        <v>0</v>
      </c>
      <c r="O155" s="106">
        <v>2</v>
      </c>
      <c r="AA155" s="88">
        <v>8</v>
      </c>
      <c r="AB155" s="88">
        <v>0</v>
      </c>
      <c r="AC155" s="88">
        <v>3</v>
      </c>
      <c r="AZ155" s="88">
        <v>1</v>
      </c>
      <c r="BA155" s="88">
        <f>IF(AZ155=1,G155,0)</f>
        <v>0</v>
      </c>
      <c r="BB155" s="88">
        <f>IF(AZ155=2,G155,0)</f>
        <v>0</v>
      </c>
      <c r="BC155" s="88">
        <f>IF(AZ155=3,G155,0)</f>
        <v>0</v>
      </c>
      <c r="BD155" s="88">
        <f>IF(AZ155=4,G155,0)</f>
        <v>0</v>
      </c>
      <c r="BE155" s="88">
        <f>IF(AZ155=5,G155,0)</f>
        <v>0</v>
      </c>
      <c r="CA155" s="113">
        <v>8</v>
      </c>
      <c r="CB155" s="113">
        <v>0</v>
      </c>
      <c r="CZ155" s="88">
        <v>0</v>
      </c>
    </row>
    <row r="156" spans="1:104" x14ac:dyDescent="0.2">
      <c r="A156" s="107">
        <v>84</v>
      </c>
      <c r="B156" s="108" t="s">
        <v>302</v>
      </c>
      <c r="C156" s="109" t="s">
        <v>303</v>
      </c>
      <c r="D156" s="110" t="s">
        <v>142</v>
      </c>
      <c r="E156" s="111">
        <v>12.97</v>
      </c>
      <c r="F156" s="111"/>
      <c r="G156" s="112">
        <f>E156*F156</f>
        <v>0</v>
      </c>
      <c r="O156" s="106">
        <v>2</v>
      </c>
      <c r="AA156" s="88">
        <v>8</v>
      </c>
      <c r="AB156" s="88">
        <v>0</v>
      </c>
      <c r="AC156" s="88">
        <v>3</v>
      </c>
      <c r="AZ156" s="88">
        <v>1</v>
      </c>
      <c r="BA156" s="88">
        <f>IF(AZ156=1,G156,0)</f>
        <v>0</v>
      </c>
      <c r="BB156" s="88">
        <f>IF(AZ156=2,G156,0)</f>
        <v>0</v>
      </c>
      <c r="BC156" s="88">
        <f>IF(AZ156=3,G156,0)</f>
        <v>0</v>
      </c>
      <c r="BD156" s="88">
        <f>IF(AZ156=4,G156,0)</f>
        <v>0</v>
      </c>
      <c r="BE156" s="88">
        <f>IF(AZ156=5,G156,0)</f>
        <v>0</v>
      </c>
      <c r="CA156" s="113">
        <v>8</v>
      </c>
      <c r="CB156" s="113">
        <v>0</v>
      </c>
      <c r="CZ156" s="88">
        <v>0</v>
      </c>
    </row>
    <row r="157" spans="1:104" x14ac:dyDescent="0.2">
      <c r="A157" s="120"/>
      <c r="B157" s="121" t="s">
        <v>75</v>
      </c>
      <c r="C157" s="122" t="str">
        <f>CONCATENATE(B152," ",C152)</f>
        <v>D96 Přesuny suti a vybouraných hmot</v>
      </c>
      <c r="D157" s="123"/>
      <c r="E157" s="124"/>
      <c r="F157" s="125"/>
      <c r="G157" s="126">
        <f>SUM(G152:G156)</f>
        <v>0</v>
      </c>
      <c r="O157" s="106">
        <v>4</v>
      </c>
      <c r="BA157" s="127">
        <f>SUM(BA152:BA156)</f>
        <v>0</v>
      </c>
      <c r="BB157" s="127">
        <f>SUM(BB152:BB156)</f>
        <v>0</v>
      </c>
      <c r="BC157" s="127">
        <f>SUM(BC152:BC156)</f>
        <v>0</v>
      </c>
      <c r="BD157" s="127">
        <f>SUM(BD152:BD156)</f>
        <v>0</v>
      </c>
      <c r="BE157" s="127">
        <f>SUM(BE152:BE156)</f>
        <v>0</v>
      </c>
    </row>
    <row r="158" spans="1:104" x14ac:dyDescent="0.2">
      <c r="E158" s="88"/>
    </row>
    <row r="159" spans="1:104" x14ac:dyDescent="0.2">
      <c r="E159" s="88"/>
    </row>
    <row r="160" spans="1:104" x14ac:dyDescent="0.2">
      <c r="E160" s="88"/>
    </row>
    <row r="161" spans="5:5" x14ac:dyDescent="0.2">
      <c r="E161" s="88"/>
    </row>
    <row r="162" spans="5:5" x14ac:dyDescent="0.2">
      <c r="E162" s="88"/>
    </row>
    <row r="163" spans="5:5" x14ac:dyDescent="0.2">
      <c r="E163" s="88"/>
    </row>
    <row r="164" spans="5:5" x14ac:dyDescent="0.2">
      <c r="E164" s="88"/>
    </row>
    <row r="165" spans="5:5" x14ac:dyDescent="0.2">
      <c r="E165" s="88"/>
    </row>
    <row r="166" spans="5:5" x14ac:dyDescent="0.2">
      <c r="E166" s="88"/>
    </row>
    <row r="167" spans="5:5" x14ac:dyDescent="0.2">
      <c r="E167" s="88"/>
    </row>
    <row r="168" spans="5:5" x14ac:dyDescent="0.2">
      <c r="E168" s="88"/>
    </row>
    <row r="169" spans="5:5" x14ac:dyDescent="0.2">
      <c r="E169" s="88"/>
    </row>
    <row r="170" spans="5:5" x14ac:dyDescent="0.2">
      <c r="E170" s="88"/>
    </row>
    <row r="171" spans="5:5" x14ac:dyDescent="0.2">
      <c r="E171" s="88"/>
    </row>
    <row r="172" spans="5:5" x14ac:dyDescent="0.2">
      <c r="E172" s="88"/>
    </row>
    <row r="173" spans="5:5" x14ac:dyDescent="0.2">
      <c r="E173" s="88"/>
    </row>
    <row r="174" spans="5:5" x14ac:dyDescent="0.2">
      <c r="E174" s="88"/>
    </row>
    <row r="175" spans="5:5" x14ac:dyDescent="0.2">
      <c r="E175" s="88"/>
    </row>
    <row r="176" spans="5:5" x14ac:dyDescent="0.2">
      <c r="E176" s="88"/>
    </row>
    <row r="177" spans="1:7" x14ac:dyDescent="0.2">
      <c r="E177" s="88"/>
    </row>
    <row r="178" spans="1:7" x14ac:dyDescent="0.2">
      <c r="E178" s="88"/>
    </row>
    <row r="179" spans="1:7" x14ac:dyDescent="0.2">
      <c r="E179" s="88"/>
    </row>
    <row r="180" spans="1:7" x14ac:dyDescent="0.2">
      <c r="E180" s="88"/>
    </row>
    <row r="181" spans="1:7" x14ac:dyDescent="0.2">
      <c r="A181" s="128"/>
      <c r="B181" s="128"/>
      <c r="C181" s="128"/>
      <c r="D181" s="128"/>
      <c r="E181" s="128"/>
      <c r="F181" s="128"/>
      <c r="G181" s="128"/>
    </row>
    <row r="182" spans="1:7" x14ac:dyDescent="0.2">
      <c r="A182" s="128"/>
      <c r="B182" s="128"/>
      <c r="C182" s="128"/>
      <c r="D182" s="128"/>
      <c r="E182" s="128"/>
      <c r="F182" s="128"/>
      <c r="G182" s="128"/>
    </row>
    <row r="183" spans="1:7" x14ac:dyDescent="0.2">
      <c r="A183" s="128"/>
      <c r="B183" s="128"/>
      <c r="C183" s="128"/>
      <c r="D183" s="128"/>
      <c r="E183" s="128"/>
      <c r="F183" s="128"/>
      <c r="G183" s="128"/>
    </row>
    <row r="184" spans="1:7" x14ac:dyDescent="0.2">
      <c r="A184" s="128"/>
      <c r="B184" s="128"/>
      <c r="C184" s="128"/>
      <c r="D184" s="128"/>
      <c r="E184" s="128"/>
      <c r="F184" s="128"/>
      <c r="G184" s="128"/>
    </row>
    <row r="185" spans="1:7" x14ac:dyDescent="0.2">
      <c r="E185" s="88"/>
    </row>
    <row r="186" spans="1:7" x14ac:dyDescent="0.2">
      <c r="E186" s="88"/>
    </row>
    <row r="187" spans="1:7" x14ac:dyDescent="0.2">
      <c r="E187" s="88"/>
    </row>
    <row r="188" spans="1:7" x14ac:dyDescent="0.2">
      <c r="E188" s="88"/>
    </row>
    <row r="189" spans="1:7" x14ac:dyDescent="0.2">
      <c r="E189" s="88"/>
    </row>
    <row r="190" spans="1:7" x14ac:dyDescent="0.2">
      <c r="E190" s="88"/>
    </row>
    <row r="191" spans="1:7" x14ac:dyDescent="0.2">
      <c r="E191" s="88"/>
    </row>
    <row r="192" spans="1:7" x14ac:dyDescent="0.2">
      <c r="E192" s="88"/>
    </row>
    <row r="193" spans="5:5" x14ac:dyDescent="0.2">
      <c r="E193" s="88"/>
    </row>
    <row r="194" spans="5:5" x14ac:dyDescent="0.2">
      <c r="E194" s="88"/>
    </row>
    <row r="195" spans="5:5" x14ac:dyDescent="0.2">
      <c r="E195" s="88"/>
    </row>
    <row r="196" spans="5:5" x14ac:dyDescent="0.2">
      <c r="E196" s="88"/>
    </row>
    <row r="197" spans="5:5" x14ac:dyDescent="0.2">
      <c r="E197" s="88"/>
    </row>
    <row r="198" spans="5:5" x14ac:dyDescent="0.2">
      <c r="E198" s="88"/>
    </row>
    <row r="199" spans="5:5" x14ac:dyDescent="0.2">
      <c r="E199" s="88"/>
    </row>
    <row r="200" spans="5:5" x14ac:dyDescent="0.2">
      <c r="E200" s="88"/>
    </row>
    <row r="201" spans="5:5" x14ac:dyDescent="0.2">
      <c r="E201" s="88"/>
    </row>
    <row r="202" spans="5:5" x14ac:dyDescent="0.2">
      <c r="E202" s="88"/>
    </row>
    <row r="203" spans="5:5" x14ac:dyDescent="0.2">
      <c r="E203" s="88"/>
    </row>
    <row r="204" spans="5:5" x14ac:dyDescent="0.2">
      <c r="E204" s="88"/>
    </row>
    <row r="205" spans="5:5" x14ac:dyDescent="0.2">
      <c r="E205" s="88"/>
    </row>
    <row r="206" spans="5:5" x14ac:dyDescent="0.2">
      <c r="E206" s="88"/>
    </row>
    <row r="207" spans="5:5" x14ac:dyDescent="0.2">
      <c r="E207" s="88"/>
    </row>
    <row r="208" spans="5:5" x14ac:dyDescent="0.2">
      <c r="E208" s="88"/>
    </row>
    <row r="209" spans="1:7" x14ac:dyDescent="0.2">
      <c r="E209" s="88"/>
    </row>
    <row r="210" spans="1:7" x14ac:dyDescent="0.2">
      <c r="E210" s="88"/>
    </row>
    <row r="211" spans="1:7" x14ac:dyDescent="0.2">
      <c r="E211" s="88"/>
    </row>
    <row r="212" spans="1:7" x14ac:dyDescent="0.2">
      <c r="E212" s="88"/>
    </row>
    <row r="213" spans="1:7" x14ac:dyDescent="0.2">
      <c r="E213" s="88"/>
    </row>
    <row r="214" spans="1:7" x14ac:dyDescent="0.2">
      <c r="E214" s="88"/>
    </row>
    <row r="215" spans="1:7" x14ac:dyDescent="0.2">
      <c r="E215" s="88"/>
    </row>
    <row r="216" spans="1:7" x14ac:dyDescent="0.2">
      <c r="A216" s="129"/>
      <c r="B216" s="129"/>
    </row>
    <row r="217" spans="1:7" x14ac:dyDescent="0.2">
      <c r="A217" s="128"/>
      <c r="B217" s="128"/>
      <c r="C217" s="131"/>
      <c r="D217" s="131"/>
      <c r="E217" s="132"/>
      <c r="F217" s="131"/>
      <c r="G217" s="133"/>
    </row>
    <row r="218" spans="1:7" x14ac:dyDescent="0.2">
      <c r="A218" s="134"/>
      <c r="B218" s="134"/>
      <c r="C218" s="128"/>
      <c r="D218" s="128"/>
      <c r="E218" s="135"/>
      <c r="F218" s="128"/>
      <c r="G218" s="128"/>
    </row>
    <row r="219" spans="1:7" x14ac:dyDescent="0.2">
      <c r="A219" s="128"/>
      <c r="B219" s="128"/>
      <c r="C219" s="128"/>
      <c r="D219" s="128"/>
      <c r="E219" s="135"/>
      <c r="F219" s="128"/>
      <c r="G219" s="128"/>
    </row>
    <row r="220" spans="1:7" x14ac:dyDescent="0.2">
      <c r="A220" s="128"/>
      <c r="B220" s="128"/>
      <c r="C220" s="128"/>
      <c r="D220" s="128"/>
      <c r="E220" s="135"/>
      <c r="F220" s="128"/>
      <c r="G220" s="128"/>
    </row>
    <row r="221" spans="1:7" x14ac:dyDescent="0.2">
      <c r="A221" s="128"/>
      <c r="B221" s="128"/>
      <c r="C221" s="128"/>
      <c r="D221" s="128"/>
      <c r="E221" s="135"/>
      <c r="F221" s="128"/>
      <c r="G221" s="128"/>
    </row>
    <row r="222" spans="1:7" x14ac:dyDescent="0.2">
      <c r="A222" s="128"/>
      <c r="B222" s="128"/>
      <c r="C222" s="128"/>
      <c r="D222" s="128"/>
      <c r="E222" s="135"/>
      <c r="F222" s="128"/>
      <c r="G222" s="128"/>
    </row>
    <row r="223" spans="1:7" x14ac:dyDescent="0.2">
      <c r="A223" s="128"/>
      <c r="B223" s="128"/>
      <c r="C223" s="128"/>
      <c r="D223" s="128"/>
      <c r="E223" s="135"/>
      <c r="F223" s="128"/>
      <c r="G223" s="128"/>
    </row>
    <row r="224" spans="1:7" x14ac:dyDescent="0.2">
      <c r="A224" s="128"/>
      <c r="B224" s="128"/>
      <c r="C224" s="128"/>
      <c r="D224" s="128"/>
      <c r="E224" s="135"/>
      <c r="F224" s="128"/>
      <c r="G224" s="128"/>
    </row>
    <row r="225" spans="1:7" x14ac:dyDescent="0.2">
      <c r="A225" s="128"/>
      <c r="B225" s="128"/>
      <c r="C225" s="128"/>
      <c r="D225" s="128"/>
      <c r="E225" s="135"/>
      <c r="F225" s="128"/>
      <c r="G225" s="128"/>
    </row>
    <row r="226" spans="1:7" x14ac:dyDescent="0.2">
      <c r="A226" s="128"/>
      <c r="B226" s="128"/>
      <c r="C226" s="128"/>
      <c r="D226" s="128"/>
      <c r="E226" s="135"/>
      <c r="F226" s="128"/>
      <c r="G226" s="128"/>
    </row>
    <row r="227" spans="1:7" x14ac:dyDescent="0.2">
      <c r="A227" s="128"/>
      <c r="B227" s="128"/>
      <c r="C227" s="128"/>
      <c r="D227" s="128"/>
      <c r="E227" s="135"/>
      <c r="F227" s="128"/>
      <c r="G227" s="128"/>
    </row>
    <row r="228" spans="1:7" x14ac:dyDescent="0.2">
      <c r="A228" s="128"/>
      <c r="B228" s="128"/>
      <c r="C228" s="128"/>
      <c r="D228" s="128"/>
      <c r="E228" s="135"/>
      <c r="F228" s="128"/>
      <c r="G228" s="128"/>
    </row>
    <row r="229" spans="1:7" x14ac:dyDescent="0.2">
      <c r="A229" s="128"/>
      <c r="B229" s="128"/>
      <c r="C229" s="128"/>
      <c r="D229" s="128"/>
      <c r="E229" s="135"/>
      <c r="F229" s="128"/>
      <c r="G229" s="128"/>
    </row>
    <row r="230" spans="1:7" x14ac:dyDescent="0.2">
      <c r="A230" s="128"/>
      <c r="B230" s="128"/>
      <c r="C230" s="128"/>
      <c r="D230" s="128"/>
      <c r="E230" s="135"/>
      <c r="F230" s="128"/>
      <c r="G230" s="128"/>
    </row>
  </sheetData>
  <mergeCells count="58">
    <mergeCell ref="C144:D144"/>
    <mergeCell ref="C101:D101"/>
    <mergeCell ref="C102:D102"/>
    <mergeCell ref="C103:D103"/>
    <mergeCell ref="C106:D106"/>
    <mergeCell ref="C107:D107"/>
    <mergeCell ref="C108:D108"/>
    <mergeCell ref="C118:D118"/>
    <mergeCell ref="C123:D123"/>
    <mergeCell ref="C89:D89"/>
    <mergeCell ref="C91:D91"/>
    <mergeCell ref="C93:D93"/>
    <mergeCell ref="C72:D72"/>
    <mergeCell ref="C73:D73"/>
    <mergeCell ref="C74:D74"/>
    <mergeCell ref="C75:D75"/>
    <mergeCell ref="C77:D77"/>
    <mergeCell ref="C78:D78"/>
    <mergeCell ref="C80:D80"/>
    <mergeCell ref="C82:D82"/>
    <mergeCell ref="C58:D58"/>
    <mergeCell ref="C60:D60"/>
    <mergeCell ref="C61:D61"/>
    <mergeCell ref="C63:D63"/>
    <mergeCell ref="C66:D66"/>
    <mergeCell ref="C50:D50"/>
    <mergeCell ref="C51:D51"/>
    <mergeCell ref="C53:D53"/>
    <mergeCell ref="C55:D55"/>
    <mergeCell ref="C56:D56"/>
    <mergeCell ref="C57:D57"/>
    <mergeCell ref="C40:D40"/>
    <mergeCell ref="C41:D41"/>
    <mergeCell ref="C43:D43"/>
    <mergeCell ref="C45:D45"/>
    <mergeCell ref="C47:D47"/>
    <mergeCell ref="C49:D49"/>
    <mergeCell ref="C27:D27"/>
    <mergeCell ref="C29:D29"/>
    <mergeCell ref="C31:D31"/>
    <mergeCell ref="C34:D34"/>
    <mergeCell ref="C36:D36"/>
    <mergeCell ref="C38:D38"/>
    <mergeCell ref="C16:D16"/>
    <mergeCell ref="C18:D18"/>
    <mergeCell ref="C19:D19"/>
    <mergeCell ref="C20:D20"/>
    <mergeCell ref="C21:D21"/>
    <mergeCell ref="C24:D24"/>
    <mergeCell ref="C13:D13"/>
    <mergeCell ref="C15:D15"/>
    <mergeCell ref="A1:G1"/>
    <mergeCell ref="A3:B3"/>
    <mergeCell ref="A4:B4"/>
    <mergeCell ref="E4:G4"/>
    <mergeCell ref="C9:D9"/>
    <mergeCell ref="C11:D11"/>
    <mergeCell ref="E3:F3"/>
  </mergeCells>
  <printOptions gridLinesSet="0"/>
  <pageMargins left="0.59055118110236227" right="0.32" top="0.4" bottom="0.84" header="0.19685039370078741" footer="0.37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Petr Pešek</cp:lastModifiedBy>
  <cp:lastPrinted>2018-12-20T14:43:45Z</cp:lastPrinted>
  <dcterms:created xsi:type="dcterms:W3CDTF">2018-12-19T13:29:06Z</dcterms:created>
  <dcterms:modified xsi:type="dcterms:W3CDTF">2019-01-30T11:20:34Z</dcterms:modified>
</cp:coreProperties>
</file>